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LEER" sheetId="28" r:id="rId1"/>
    <sheet name="Ejercicio 1." sheetId="18" r:id="rId2"/>
    <sheet name="Ejercicio 2." sheetId="21" r:id="rId3"/>
    <sheet name="Ejercicio 3." sheetId="26" r:id="rId4"/>
    <sheet name="Ejercicio 4." sheetId="24" r:id="rId5"/>
    <sheet name="Ejercicio 5." sheetId="20" r:id="rId6"/>
    <sheet name="Ejercicio 6." sheetId="22" r:id="rId7"/>
  </sheets>
  <definedNames>
    <definedName name="_Toc167610950" localSheetId="1">'Ejercicio 1.'!$B$5</definedName>
    <definedName name="descuento">#REF!</definedName>
    <definedName name="inventario">#REF!</definedName>
    <definedName name="tabla">'Ejercicio 4.'!$A$5:$C$8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1" i="26" l="1"/>
  <c r="B21" i="26"/>
  <c r="C20" i="26"/>
  <c r="B20" i="26"/>
  <c r="C19" i="26"/>
  <c r="B19" i="26"/>
  <c r="C18" i="26"/>
  <c r="B18" i="26"/>
  <c r="E17" i="26"/>
  <c r="D17" i="26"/>
  <c r="E16" i="26"/>
  <c r="D16" i="26"/>
  <c r="D15" i="26"/>
  <c r="E15" i="26" s="1"/>
  <c r="E14" i="26"/>
  <c r="D14" i="26"/>
  <c r="E13" i="26"/>
  <c r="D13" i="26"/>
  <c r="E12" i="26"/>
  <c r="D12" i="26"/>
  <c r="E11" i="26"/>
  <c r="D11" i="26"/>
  <c r="H10" i="26"/>
  <c r="E10" i="26"/>
  <c r="D10" i="26"/>
  <c r="H9" i="26"/>
  <c r="H11" i="26" s="1"/>
  <c r="E9" i="26"/>
  <c r="D9" i="26"/>
  <c r="D8" i="26"/>
  <c r="E8" i="26" s="1"/>
  <c r="H7" i="26"/>
  <c r="D7" i="26"/>
  <c r="E7" i="26" s="1"/>
  <c r="H6" i="26"/>
  <c r="D6" i="26"/>
  <c r="E6" i="26" s="1"/>
  <c r="H5" i="26"/>
  <c r="D5" i="26"/>
  <c r="E5" i="26" s="1"/>
  <c r="D4" i="26"/>
  <c r="E4" i="26" s="1"/>
  <c r="D3" i="26"/>
  <c r="D21" i="26" s="1"/>
  <c r="H17" i="24"/>
  <c r="F17" i="24"/>
  <c r="G17" i="24" s="1"/>
  <c r="I17" i="24" s="1"/>
  <c r="E17" i="24"/>
  <c r="H16" i="24"/>
  <c r="F16" i="24"/>
  <c r="G16" i="24" s="1"/>
  <c r="I16" i="24" s="1"/>
  <c r="E16" i="24"/>
  <c r="H15" i="24"/>
  <c r="E15" i="24"/>
  <c r="H14" i="24"/>
  <c r="E14" i="24"/>
  <c r="E13" i="24"/>
  <c r="H13" i="24" s="1"/>
  <c r="H12" i="24"/>
  <c r="E12" i="24"/>
  <c r="F12" i="24" s="1"/>
  <c r="G12" i="24" s="1"/>
  <c r="I12" i="24" s="1"/>
  <c r="H11" i="24"/>
  <c r="E11" i="24"/>
  <c r="F11" i="24" s="1"/>
  <c r="G11" i="24" s="1"/>
  <c r="I11" i="24" s="1"/>
  <c r="E8" i="21"/>
  <c r="E7" i="21"/>
  <c r="E6" i="21"/>
  <c r="E5" i="21"/>
  <c r="E10" i="20"/>
  <c r="E9" i="20"/>
  <c r="E8" i="20"/>
  <c r="E7" i="20"/>
  <c r="E6" i="20"/>
  <c r="E5" i="20"/>
  <c r="G15" i="24" l="1"/>
  <c r="I15" i="24" s="1"/>
  <c r="F13" i="24"/>
  <c r="G13" i="24" s="1"/>
  <c r="I13" i="24" s="1"/>
  <c r="F15" i="24"/>
  <c r="E3" i="26"/>
  <c r="D18" i="26"/>
  <c r="D20" i="26"/>
  <c r="F14" i="24"/>
  <c r="G14" i="24" s="1"/>
  <c r="I14" i="24" s="1"/>
  <c r="D19" i="26"/>
  <c r="E21" i="26" l="1"/>
  <c r="E19" i="26"/>
  <c r="H4" i="26"/>
  <c r="E20" i="26"/>
  <c r="E18" i="26"/>
  <c r="H3" i="26"/>
  <c r="H8" i="26"/>
</calcChain>
</file>

<file path=xl/sharedStrings.xml><?xml version="1.0" encoding="utf-8"?>
<sst xmlns="http://schemas.openxmlformats.org/spreadsheetml/2006/main" count="104" uniqueCount="102">
  <si>
    <t>Enero</t>
  </si>
  <si>
    <t>Febrero</t>
  </si>
  <si>
    <t>Marzo</t>
  </si>
  <si>
    <t>Abril</t>
  </si>
  <si>
    <t>Mayo</t>
  </si>
  <si>
    <t>Junio</t>
  </si>
  <si>
    <t>Total Ventas</t>
  </si>
  <si>
    <t>Nombre</t>
  </si>
  <si>
    <t>Salario</t>
  </si>
  <si>
    <t>Miguel</t>
  </si>
  <si>
    <t>Promedio</t>
  </si>
  <si>
    <t>Ana</t>
  </si>
  <si>
    <t>Progresista</t>
  </si>
  <si>
    <t>Conservador</t>
  </si>
  <si>
    <t>Ecologista</t>
  </si>
  <si>
    <t>Independentista</t>
  </si>
  <si>
    <t>Nulos</t>
  </si>
  <si>
    <t>Colegio 1</t>
  </si>
  <si>
    <t>Beneficios empresa Raticulín S.A.</t>
  </si>
  <si>
    <t>Año 1</t>
  </si>
  <si>
    <t>Año 2</t>
  </si>
  <si>
    <t>Año 3</t>
  </si>
  <si>
    <t>Totales</t>
  </si>
  <si>
    <t>Producto1</t>
  </si>
  <si>
    <t>Producto2</t>
  </si>
  <si>
    <t>Producto3</t>
  </si>
  <si>
    <t>Producto4</t>
  </si>
  <si>
    <t>El Periódico</t>
  </si>
  <si>
    <t>La Vanguardia</t>
  </si>
  <si>
    <t>El País</t>
  </si>
  <si>
    <t>Sport</t>
  </si>
  <si>
    <t>El Mundo</t>
  </si>
  <si>
    <t>El Mundo Deportivo</t>
  </si>
  <si>
    <t>Evolución de los accidentes de trabajo en Burundi</t>
  </si>
  <si>
    <t>Año</t>
  </si>
  <si>
    <t>Nº Accid.</t>
  </si>
  <si>
    <t>Hotel Capitol</t>
  </si>
  <si>
    <t>Descuentos</t>
  </si>
  <si>
    <t>Tarifas</t>
  </si>
  <si>
    <t>IVA</t>
  </si>
  <si>
    <t>Código</t>
  </si>
  <si>
    <t>Tipo</t>
  </si>
  <si>
    <t>Desc.</t>
  </si>
  <si>
    <t>Individual</t>
  </si>
  <si>
    <t>Normal</t>
  </si>
  <si>
    <t>Doble</t>
  </si>
  <si>
    <t>Empresa</t>
  </si>
  <si>
    <t>Familiar</t>
  </si>
  <si>
    <t>Fin de semana</t>
  </si>
  <si>
    <t>Habitación</t>
  </si>
  <si>
    <t>Cantidad de
huéspedes</t>
  </si>
  <si>
    <t>Días</t>
  </si>
  <si>
    <t>Tipo de
descuento</t>
  </si>
  <si>
    <t>Precio
sin IVA</t>
  </si>
  <si>
    <t>Precio
con IVA</t>
  </si>
  <si>
    <t>Cantidad
a descontar</t>
  </si>
  <si>
    <t>Precio
final</t>
  </si>
  <si>
    <t>H502</t>
  </si>
  <si>
    <t>H402</t>
  </si>
  <si>
    <t>H109</t>
  </si>
  <si>
    <t>H206</t>
  </si>
  <si>
    <t>H112</t>
  </si>
  <si>
    <t>H110</t>
  </si>
  <si>
    <t>H421</t>
  </si>
  <si>
    <t>SALARIOS</t>
  </si>
  <si>
    <t>Base</t>
  </si>
  <si>
    <t>Ventas</t>
  </si>
  <si>
    <t>Comisión</t>
  </si>
  <si>
    <t>Ejercicio</t>
  </si>
  <si>
    <t>Resultado</t>
  </si>
  <si>
    <t>ejercicio 1</t>
  </si>
  <si>
    <t>ejercicio 2</t>
  </si>
  <si>
    <t>Teo</t>
  </si>
  <si>
    <t>ejercicio 3</t>
  </si>
  <si>
    <t>Inmaculada</t>
  </si>
  <si>
    <t>ejercicio 4</t>
  </si>
  <si>
    <t>Jacobo</t>
  </si>
  <si>
    <t>ejercicio 5</t>
  </si>
  <si>
    <t>Andrés</t>
  </si>
  <si>
    <t>ejercicio 6</t>
  </si>
  <si>
    <t>Milagros</t>
  </si>
  <si>
    <t>ejercicio 7</t>
  </si>
  <si>
    <t>Javi</t>
  </si>
  <si>
    <t>ejercicio 8</t>
  </si>
  <si>
    <t>Jose</t>
  </si>
  <si>
    <t>ejercicio 9</t>
  </si>
  <si>
    <t>Lisa</t>
  </si>
  <si>
    <t>Carmen</t>
  </si>
  <si>
    <t>Maria</t>
  </si>
  <si>
    <t>Alejandro</t>
  </si>
  <si>
    <t>Sergio</t>
  </si>
  <si>
    <t>Oscar</t>
  </si>
  <si>
    <t>Minimo</t>
  </si>
  <si>
    <t>Máximo</t>
  </si>
  <si>
    <t>Lectura de diarios en Santiago</t>
  </si>
  <si>
    <t>Alcohol</t>
  </si>
  <si>
    <t>Azúcar</t>
  </si>
  <si>
    <t>Ventas Mensuales Ingenio LA T</t>
  </si>
  <si>
    <t>El presente libro Excel presenta una serie de planillas y algunos gráficos derivados.</t>
  </si>
  <si>
    <t>Se recomienda que el alumnos intente replicar dichas graficas.</t>
  </si>
  <si>
    <t>Elecciones al Congreso</t>
  </si>
  <si>
    <t>Prácticas Excel. GRAFICOS.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</si>
</sst>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&quot; €&quot;_-;\-* #,##0.00&quot; €&quot;_-;_-* \-??&quot; €&quot;_-;_-@_-"/>
    <numFmt numFmtId="168" formatCode="0\ %"/>
    <numFmt numFmtId="173" formatCode="_-* #,##0.00\ _€_-;\-* #,##0.00\ _€_-;_-* \-??\ _€_-;_-@_-"/>
    <numFmt numFmtId="176" formatCode="_-* #,##0.00&quot; $&quot;_-;\-* #,##0.00&quot; $&quot;_-;_-* \-??&quot; $&quot;_-;_-@_-"/>
    <numFmt numFmtId="181" formatCode="#,##0.00&quot; $&quot;"/>
  </numFmts>
  <fonts count="18" x14ac:knownFonts="1">
    <font>
      <sz val="11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9"/>
      <name val="Times New Roman"/>
      <family val="1"/>
      <charset val="1"/>
    </font>
    <font>
      <sz val="11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333399"/>
      <name val="Arial"/>
      <family val="2"/>
      <charset val="1"/>
    </font>
    <font>
      <b/>
      <sz val="11"/>
      <color rgb="FFC0504D"/>
      <name val="Calibri"/>
      <family val="2"/>
      <charset val="1"/>
    </font>
    <font>
      <b/>
      <sz val="26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6"/>
      <color rgb="FF000000"/>
      <name val="Arial Narrow"/>
      <family val="2"/>
    </font>
    <font>
      <b/>
      <sz val="18"/>
      <color rgb="FFFF0000"/>
      <name val="Arial Narrow"/>
      <family val="2"/>
    </font>
    <font>
      <b/>
      <sz val="2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333333"/>
      </patternFill>
    </fill>
    <fill>
      <patternFill patternType="solid">
        <fgColor rgb="FF808080"/>
        <bgColor rgb="FF7F7F7F"/>
      </patternFill>
    </fill>
    <fill>
      <patternFill patternType="solid">
        <fgColor rgb="FFD9D9D9"/>
        <bgColor rgb="FFDDDDDD"/>
      </patternFill>
    </fill>
    <fill>
      <patternFill patternType="solid">
        <fgColor rgb="FFC4BC96"/>
        <bgColor rgb="FFBFBFBF"/>
      </patternFill>
    </fill>
    <fill>
      <patternFill patternType="solid">
        <fgColor rgb="FF558ED5"/>
        <bgColor rgb="FF4F80BC"/>
      </patternFill>
    </fill>
    <fill>
      <patternFill patternType="solid">
        <fgColor rgb="FF17375E"/>
        <bgColor rgb="FF1F497D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rgb="FF1F497D"/>
      </right>
      <top/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173" fontId="14" fillId="0" borderId="0" applyBorder="0" applyProtection="0"/>
    <xf numFmtId="167" fontId="14" fillId="0" borderId="0" applyBorder="0" applyProtection="0"/>
    <xf numFmtId="168" fontId="14" fillId="0" borderId="0" applyBorder="0" applyProtection="0"/>
    <xf numFmtId="0" fontId="5" fillId="0" borderId="0"/>
  </cellStyleXfs>
  <cellXfs count="80">
    <xf numFmtId="0" fontId="0" fillId="0" borderId="0" xfId="0"/>
    <xf numFmtId="0" fontId="1" fillId="4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0" fillId="0" borderId="8" xfId="0" applyBorder="1"/>
    <xf numFmtId="0" fontId="6" fillId="0" borderId="0" xfId="0" applyFont="1" applyAlignment="1">
      <alignment vertical="center"/>
    </xf>
    <xf numFmtId="0" fontId="11" fillId="5" borderId="14" xfId="0" applyFont="1" applyFill="1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0" fontId="11" fillId="5" borderId="16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0" fillId="0" borderId="19" xfId="0" applyBorder="1"/>
    <xf numFmtId="0" fontId="9" fillId="6" borderId="20" xfId="0" applyFont="1" applyFill="1" applyBorder="1"/>
    <xf numFmtId="0" fontId="0" fillId="0" borderId="20" xfId="0" applyFont="1" applyBorder="1"/>
    <xf numFmtId="0" fontId="10" fillId="0" borderId="0" xfId="0" applyFont="1"/>
    <xf numFmtId="168" fontId="12" fillId="0" borderId="0" xfId="3" applyFont="1" applyBorder="1" applyAlignment="1" applyProtection="1"/>
    <xf numFmtId="0" fontId="10" fillId="0" borderId="8" xfId="0" applyFont="1" applyBorder="1" applyAlignment="1">
      <alignment horizontal="right"/>
    </xf>
    <xf numFmtId="0" fontId="0" fillId="0" borderId="1" xfId="0" applyFont="1" applyBorder="1"/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0" fillId="4" borderId="1" xfId="0" applyFont="1" applyFill="1" applyBorder="1"/>
    <xf numFmtId="0" fontId="0" fillId="0" borderId="4" xfId="0" applyFont="1" applyBorder="1"/>
    <xf numFmtId="0" fontId="0" fillId="0" borderId="43" xfId="0" applyFont="1" applyBorder="1"/>
    <xf numFmtId="0" fontId="10" fillId="4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176" fontId="0" fillId="0" borderId="1" xfId="2" applyNumberFormat="1" applyFont="1" applyBorder="1" applyAlignment="1" applyProtection="1"/>
    <xf numFmtId="176" fontId="0" fillId="0" borderId="4" xfId="2" applyNumberFormat="1" applyFont="1" applyBorder="1" applyAlignment="1" applyProtection="1"/>
    <xf numFmtId="176" fontId="0" fillId="0" borderId="25" xfId="2" applyNumberFormat="1" applyFont="1" applyBorder="1" applyAlignment="1" applyProtection="1"/>
    <xf numFmtId="176" fontId="0" fillId="0" borderId="29" xfId="2" applyNumberFormat="1" applyFont="1" applyBorder="1" applyAlignment="1" applyProtection="1"/>
    <xf numFmtId="176" fontId="0" fillId="0" borderId="28" xfId="2" applyNumberFormat="1" applyFont="1" applyBorder="1" applyAlignment="1" applyProtection="1"/>
    <xf numFmtId="176" fontId="0" fillId="0" borderId="11" xfId="2" applyNumberFormat="1" applyFont="1" applyBorder="1" applyAlignment="1" applyProtection="1"/>
    <xf numFmtId="181" fontId="0" fillId="0" borderId="4" xfId="2" applyNumberFormat="1" applyFont="1" applyBorder="1" applyAlignment="1" applyProtection="1">
      <alignment horizontal="right"/>
    </xf>
    <xf numFmtId="181" fontId="0" fillId="0" borderId="41" xfId="0" applyNumberFormat="1" applyBorder="1" applyAlignment="1">
      <alignment horizontal="right"/>
    </xf>
    <xf numFmtId="181" fontId="0" fillId="0" borderId="1" xfId="2" applyNumberFormat="1" applyFont="1" applyBorder="1" applyAlignment="1" applyProtection="1">
      <alignment horizontal="right"/>
    </xf>
    <xf numFmtId="181" fontId="0" fillId="0" borderId="43" xfId="2" applyNumberFormat="1" applyFont="1" applyBorder="1" applyAlignment="1" applyProtection="1">
      <alignment horizontal="right"/>
    </xf>
    <xf numFmtId="181" fontId="0" fillId="0" borderId="37" xfId="0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1" xfId="0" applyNumberFormat="1" applyBorder="1"/>
    <xf numFmtId="0" fontId="6" fillId="9" borderId="7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/>
    </xf>
    <xf numFmtId="168" fontId="0" fillId="0" borderId="1" xfId="1" applyNumberFormat="1" applyFont="1" applyBorder="1" applyAlignment="1" applyProtection="1">
      <alignment horizontal="center"/>
    </xf>
    <xf numFmtId="176" fontId="0" fillId="0" borderId="1" xfId="2" applyNumberFormat="1" applyFont="1" applyBorder="1" applyAlignment="1" applyProtection="1">
      <alignment horizontal="center"/>
    </xf>
    <xf numFmtId="0" fontId="0" fillId="0" borderId="20" xfId="0" applyFont="1" applyBorder="1" applyAlignment="1">
      <alignment horizontal="center"/>
    </xf>
    <xf numFmtId="0" fontId="6" fillId="9" borderId="9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0" xfId="0" applyFont="1"/>
    <xf numFmtId="0" fontId="3" fillId="0" borderId="0" xfId="0" applyFont="1"/>
  </cellXfs>
  <cellStyles count="5">
    <cellStyle name="Millares" xfId="1" builtinId="3"/>
    <cellStyle name="Moneda" xfId="2" builtinId="4"/>
    <cellStyle name="Normal" xfId="0" builtinId="0"/>
    <cellStyle name="Porcentaje" xfId="3" builtinId="5"/>
    <cellStyle name="Texto explicativo" xfId="4" builtinId="53" customBuiltin="1"/>
  </cellStyles>
  <dxfs count="2">
    <dxf>
      <font>
        <color rgb="FFC00000"/>
      </font>
      <fill>
        <patternFill>
          <bgColor rgb="FFFDEADA"/>
        </patternFill>
      </fill>
    </dxf>
    <dxf>
      <font>
        <color rgb="FF9C0006"/>
      </font>
      <fill>
        <patternFill>
          <bgColor rgb="FFF2DCDB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8AA64F"/>
      <rgbColor rgb="FFDDDDDD"/>
      <rgbColor rgb="FFFFFF00"/>
      <rgbColor rgb="FFFFCCCC"/>
      <rgbColor rgb="FFC4BC96"/>
      <rgbColor rgb="FF9C0006"/>
      <rgbColor rgb="FF006600"/>
      <rgbColor rgb="FFEBF1DE"/>
      <rgbColor rgb="FF996600"/>
      <rgbColor rgb="FFCC0000"/>
      <rgbColor rgb="FF215968"/>
      <rgbColor rgb="FFBFBFBF"/>
      <rgbColor rgb="FF808080"/>
      <rgbColor rgb="FF93A9CE"/>
      <rgbColor rgb="FFAB4744"/>
      <rgbColor rgb="FFFFFFCC"/>
      <rgbColor rgb="FFDBEEF4"/>
      <rgbColor rgb="FF7F7F7F"/>
      <rgbColor rgb="FFDC853E"/>
      <rgbColor rgb="FF1F497D"/>
      <rgbColor rgb="FFD9D9D9"/>
      <rgbColor rgb="FFFDEADA"/>
      <rgbColor rgb="FFF2DCDB"/>
      <rgbColor rgb="FFD7E4BD"/>
      <rgbColor rgb="FFE0E8F5"/>
      <rgbColor rgb="FFC0504D"/>
      <rgbColor rgb="FFC00000"/>
      <rgbColor rgb="FF558ED5"/>
      <rgbColor rgb="FFE6E0EC"/>
      <rgbColor rgb="FF00B0F0"/>
      <rgbColor rgb="FFC6EFCE"/>
      <rgbColor rgb="FFCCFFCC"/>
      <rgbColor rgb="FFFFEB9C"/>
      <rgbColor rgb="FF9AB4E4"/>
      <rgbColor rgb="FFFFC7CE"/>
      <rgbColor rgb="FFA6A6A6"/>
      <rgbColor rgb="FFFAC090"/>
      <rgbColor rgb="FF4F80BC"/>
      <rgbColor rgb="FF4AAAC5"/>
      <rgbColor rgb="FF9BBB59"/>
      <rgbColor rgb="FFFCD5B5"/>
      <rgbColor rgb="FFF79646"/>
      <rgbColor rgb="FFE46C0A"/>
      <rgbColor rgb="FF7D629E"/>
      <rgbColor rgb="FF878787"/>
      <rgbColor rgb="FF17375E"/>
      <rgbColor rgb="FF31859C"/>
      <rgbColor rgb="FF006100"/>
      <rgbColor rgb="FF50612A"/>
      <rgbColor rgb="FF9C6500"/>
      <rgbColor rgb="FFBE4B48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s-E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Elecciones al congreso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'Ejercicio 1.'!$B$5</c:f>
              <c:strCache>
                <c:ptCount val="1"/>
                <c:pt idx="0">
                  <c:v>Colegio 1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1.'!$C$4:$G$4</c:f>
              <c:strCache>
                <c:ptCount val="5"/>
                <c:pt idx="0">
                  <c:v>Progresista</c:v>
                </c:pt>
                <c:pt idx="1">
                  <c:v>Conservador</c:v>
                </c:pt>
                <c:pt idx="2">
                  <c:v>Ecologista</c:v>
                </c:pt>
                <c:pt idx="3">
                  <c:v>Independentista</c:v>
                </c:pt>
                <c:pt idx="4">
                  <c:v>Nulos</c:v>
                </c:pt>
              </c:strCache>
            </c:strRef>
          </c:cat>
          <c:val>
            <c:numRef>
              <c:f>'Ejercicio 1.'!$C$5:$G$5</c:f>
              <c:numCache>
                <c:formatCode>#,##0</c:formatCode>
                <c:ptCount val="5"/>
                <c:pt idx="0">
                  <c:v>1110</c:v>
                </c:pt>
                <c:pt idx="1">
                  <c:v>2150</c:v>
                </c:pt>
                <c:pt idx="2" formatCode="General">
                  <c:v>340</c:v>
                </c:pt>
                <c:pt idx="3" formatCode="General">
                  <c:v>340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96768"/>
        <c:axId val="226153600"/>
      </c:barChart>
      <c:catAx>
        <c:axId val="2092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26153600"/>
        <c:crosses val="autoZero"/>
        <c:auto val="1"/>
        <c:lblAlgn val="ctr"/>
        <c:lblOffset val="100"/>
        <c:noMultiLvlLbl val="1"/>
      </c:catAx>
      <c:valAx>
        <c:axId val="22615360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0929676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'Ejercicio 5.'!$C$4</c:f>
              <c:strCache>
                <c:ptCount val="1"/>
                <c:pt idx="0">
                  <c:v>Alcohol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5.'!$B$8:$B$10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'Ejercicio 5.'!$C$8:$C$10</c:f>
              <c:numCache>
                <c:formatCode>General</c:formatCode>
                <c:ptCount val="3"/>
                <c:pt idx="0">
                  <c:v>95</c:v>
                </c:pt>
                <c:pt idx="1">
                  <c:v>75</c:v>
                </c:pt>
                <c:pt idx="2">
                  <c:v>175</c:v>
                </c:pt>
              </c:numCache>
            </c:numRef>
          </c:val>
        </c:ser>
        <c:ser>
          <c:idx val="1"/>
          <c:order val="1"/>
          <c:tx>
            <c:strRef>
              <c:f>'Ejercicio 5.'!$D$4</c:f>
              <c:strCache>
                <c:ptCount val="1"/>
                <c:pt idx="0">
                  <c:v>Azúcar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5.'!$B$8:$B$10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'Ejercicio 5.'!$D$8:$D$10</c:f>
              <c:numCache>
                <c:formatCode>General</c:formatCode>
                <c:ptCount val="3"/>
                <c:pt idx="0">
                  <c:v>52</c:v>
                </c:pt>
                <c:pt idx="1">
                  <c:v>167</c:v>
                </c:pt>
                <c:pt idx="2">
                  <c:v>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514624"/>
        <c:axId val="247516160"/>
      </c:barChart>
      <c:catAx>
        <c:axId val="24751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7516160"/>
        <c:crosses val="autoZero"/>
        <c:auto val="1"/>
        <c:lblAlgn val="ctr"/>
        <c:lblOffset val="100"/>
        <c:noMultiLvlLbl val="1"/>
      </c:catAx>
      <c:valAx>
        <c:axId val="247516160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75146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rot="0"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s-ES"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Total Ventas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'Ejercicio 5.'!$E$4</c:f>
              <c:strCache>
                <c:ptCount val="1"/>
                <c:pt idx="0">
                  <c:v>Total Ventas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5.'!$B$5:$B$10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'Ejercicio 5.'!$E$5:$E$10</c:f>
              <c:numCache>
                <c:formatCode>General</c:formatCode>
                <c:ptCount val="6"/>
                <c:pt idx="0">
                  <c:v>140</c:v>
                </c:pt>
                <c:pt idx="1">
                  <c:v>175</c:v>
                </c:pt>
                <c:pt idx="2">
                  <c:v>281</c:v>
                </c:pt>
                <c:pt idx="3">
                  <c:v>147</c:v>
                </c:pt>
                <c:pt idx="4">
                  <c:v>242</c:v>
                </c:pt>
                <c:pt idx="5">
                  <c:v>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D9D9D9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'Ejercicio 5.'!$C$4</c:f>
              <c:strCache>
                <c:ptCount val="1"/>
                <c:pt idx="0">
                  <c:v>Alcohol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5.'!$B$5:$B$10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'Ejercicio 5.'!$C$5:$C$10</c:f>
              <c:numCache>
                <c:formatCode>General</c:formatCode>
                <c:ptCount val="6"/>
                <c:pt idx="0">
                  <c:v>100</c:v>
                </c:pt>
                <c:pt idx="1">
                  <c:v>150</c:v>
                </c:pt>
                <c:pt idx="2">
                  <c:v>240</c:v>
                </c:pt>
                <c:pt idx="3">
                  <c:v>95</c:v>
                </c:pt>
                <c:pt idx="4">
                  <c:v>75</c:v>
                </c:pt>
                <c:pt idx="5">
                  <c:v>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'Ejercicio 5.'!$D$4</c:f>
              <c:strCache>
                <c:ptCount val="1"/>
                <c:pt idx="0">
                  <c:v>Azúcar</c:v>
                </c:pt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5.'!$B$5:$B$10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'Ejercicio 5.'!$D$5:$D$10</c:f>
              <c:numCache>
                <c:formatCode>General</c:formatCode>
                <c:ptCount val="6"/>
                <c:pt idx="0">
                  <c:v>40</c:v>
                </c:pt>
                <c:pt idx="1">
                  <c:v>25</c:v>
                </c:pt>
                <c:pt idx="2">
                  <c:v>41</c:v>
                </c:pt>
                <c:pt idx="3">
                  <c:v>52</c:v>
                </c:pt>
                <c:pt idx="4">
                  <c:v>167</c:v>
                </c:pt>
                <c:pt idx="5">
                  <c:v>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248174080"/>
        <c:axId val="248175616"/>
      </c:lineChart>
      <c:catAx>
        <c:axId val="2481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8175616"/>
        <c:crosses val="autoZero"/>
        <c:auto val="1"/>
        <c:lblAlgn val="ctr"/>
        <c:lblOffset val="100"/>
        <c:noMultiLvlLbl val="1"/>
      </c:catAx>
      <c:valAx>
        <c:axId val="24817561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817408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s-E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Lectura de diarios en Santiago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strRef>
              <c:f>'Ejercicio 6.'!$B$4:$B$9</c:f>
              <c:strCache>
                <c:ptCount val="6"/>
                <c:pt idx="0">
                  <c:v>El Periódico</c:v>
                </c:pt>
                <c:pt idx="1">
                  <c:v>La Vanguardia</c:v>
                </c:pt>
                <c:pt idx="2">
                  <c:v>El País</c:v>
                </c:pt>
                <c:pt idx="3">
                  <c:v>Sport</c:v>
                </c:pt>
                <c:pt idx="4">
                  <c:v>El Mundo</c:v>
                </c:pt>
                <c:pt idx="5">
                  <c:v>El Mundo Deportivo</c:v>
                </c:pt>
              </c:strCache>
            </c:strRef>
          </c:cat>
          <c:val>
            <c:numRef>
              <c:f>'Ejercicio 6.'!$C$4:$C$9</c:f>
              <c:numCache>
                <c:formatCode>0\ %</c:formatCode>
                <c:ptCount val="6"/>
                <c:pt idx="0">
                  <c:v>0.22</c:v>
                </c:pt>
                <c:pt idx="1">
                  <c:v>0.25</c:v>
                </c:pt>
                <c:pt idx="2">
                  <c:v>0.12</c:v>
                </c:pt>
                <c:pt idx="3">
                  <c:v>0.16</c:v>
                </c:pt>
                <c:pt idx="4">
                  <c:v>0.12</c:v>
                </c:pt>
                <c:pt idx="5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D9D9D9"/>
        </a:solidFill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rot="0"/>
          <a:lstStyle/>
          <a:p>
            <a:pPr>
              <a:defRPr sz="16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s-ES" sz="16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Evolución de los accidentes de trabajo en Burundi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'Ejercicio 6.'!$C$20</c:f>
              <c:strCache>
                <c:ptCount val="1"/>
                <c:pt idx="0">
                  <c:v>Nº Accid.</c:v>
                </c:pt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Pt>
            <c:idx val="0"/>
            <c:bubble3D val="0"/>
            <c:spPr>
              <a:ln>
                <a:noFill/>
              </a:ln>
            </c:spPr>
          </c:dPt>
          <c:dPt>
            <c:idx val="1"/>
            <c:bubble3D val="0"/>
            <c:spPr>
              <a:ln>
                <a:noFill/>
              </a:ln>
            </c:spPr>
          </c:dPt>
          <c:dPt>
            <c:idx val="2"/>
            <c:bubble3D val="0"/>
            <c:spPr>
              <a:ln>
                <a:noFill/>
              </a:ln>
            </c:spPr>
          </c:dPt>
          <c:dPt>
            <c:idx val="3"/>
            <c:bubble3D val="0"/>
            <c:spPr>
              <a:ln>
                <a:noFill/>
              </a:ln>
            </c:spPr>
          </c:dPt>
          <c:dPt>
            <c:idx val="4"/>
            <c:bubble3D val="0"/>
            <c:spPr>
              <a:ln>
                <a:noFill/>
              </a:ln>
            </c:spPr>
          </c:dPt>
          <c:dPt>
            <c:idx val="5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7"/>
            <c:bubble3D val="0"/>
            <c:spPr>
              <a:ln>
                <a:noFill/>
              </a:ln>
            </c:spPr>
          </c:dPt>
          <c:dPt>
            <c:idx val="8"/>
            <c:bubble3D val="0"/>
            <c:spPr>
              <a:ln>
                <a:noFill/>
              </a:ln>
            </c:spPr>
          </c:dPt>
          <c:dLbls>
            <c:dLblPos val="r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cat>
            <c:numRef>
              <c:f>'Ejercicio 6.'!$B$21:$B$29</c:f>
              <c:numCache>
                <c:formatCode>General</c:formatCod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'Ejercicio 6.'!$C$21:$C$29</c:f>
              <c:numCache>
                <c:formatCode>General</c:formatCode>
                <c:ptCount val="9"/>
                <c:pt idx="0">
                  <c:v>1200</c:v>
                </c:pt>
                <c:pt idx="1">
                  <c:v>1250</c:v>
                </c:pt>
                <c:pt idx="2">
                  <c:v>1375</c:v>
                </c:pt>
                <c:pt idx="3">
                  <c:v>1400</c:v>
                </c:pt>
                <c:pt idx="4">
                  <c:v>1300</c:v>
                </c:pt>
                <c:pt idx="5">
                  <c:v>1450</c:v>
                </c:pt>
                <c:pt idx="6">
                  <c:v>1600</c:v>
                </c:pt>
                <c:pt idx="7">
                  <c:v>1580</c:v>
                </c:pt>
                <c:pt idx="8">
                  <c:v>1700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248200576"/>
        <c:axId val="248206464"/>
      </c:lineChart>
      <c:catAx>
        <c:axId val="2482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8206464"/>
        <c:crosses val="autoZero"/>
        <c:auto val="1"/>
        <c:lblAlgn val="ctr"/>
        <c:lblOffset val="100"/>
        <c:noMultiLvlLbl val="1"/>
      </c:catAx>
      <c:valAx>
        <c:axId val="2482064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820057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s-E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Elecciones al congreso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'Ejercicio 1.'!$B$5</c:f>
              <c:strCache>
                <c:ptCount val="1"/>
                <c:pt idx="0">
                  <c:v>Colegio 1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explosion val="12"/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'Ejercicio 1.'!$C$4:$G$4</c:f>
              <c:strCache>
                <c:ptCount val="5"/>
                <c:pt idx="0">
                  <c:v>Progresista</c:v>
                </c:pt>
                <c:pt idx="1">
                  <c:v>Conservador</c:v>
                </c:pt>
                <c:pt idx="2">
                  <c:v>Ecologista</c:v>
                </c:pt>
                <c:pt idx="3">
                  <c:v>Independentista</c:v>
                </c:pt>
                <c:pt idx="4">
                  <c:v>Nulos</c:v>
                </c:pt>
              </c:strCache>
            </c:strRef>
          </c:cat>
          <c:val>
            <c:numRef>
              <c:f>'Ejercicio 1.'!$C$5:$G$5</c:f>
              <c:numCache>
                <c:formatCode>#,##0</c:formatCode>
                <c:ptCount val="5"/>
                <c:pt idx="0">
                  <c:v>1110</c:v>
                </c:pt>
                <c:pt idx="1">
                  <c:v>2150</c:v>
                </c:pt>
                <c:pt idx="2" formatCode="General">
                  <c:v>340</c:v>
                </c:pt>
                <c:pt idx="3" formatCode="General">
                  <c:v>340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D9D9D9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15"/>
      <c:rotY val="20"/>
      <c:rAngAx val="1"/>
    </c:view3D>
    <c:floor>
      <c:thickness val="0"/>
      <c:spPr>
        <a:noFill/>
        <a:ln w="9360">
          <a:solidFill>
            <a:srgbClr val="878787"/>
          </a:solidFill>
          <a:round/>
        </a:ln>
      </c:spPr>
    </c:floor>
    <c:sideWall>
      <c:thickness val="0"/>
    </c:sideWall>
    <c:backWall>
      <c:thickness val="0"/>
      <c:spPr>
        <a:noFill/>
        <a:ln w="9360">
          <a:solidFill>
            <a:srgbClr val="878787"/>
          </a:solidFill>
          <a:round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'Ejercicio 2.'!$B$4</c:f>
              <c:strCache>
                <c:ptCount val="1"/>
                <c:pt idx="0">
                  <c:v>Año 1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2.'!$A$5:$A$8</c:f>
              <c:strCache>
                <c:ptCount val="4"/>
                <c:pt idx="0">
                  <c:v>Producto1</c:v>
                </c:pt>
                <c:pt idx="1">
                  <c:v>Producto2</c:v>
                </c:pt>
                <c:pt idx="2">
                  <c:v>Producto3</c:v>
                </c:pt>
                <c:pt idx="3">
                  <c:v>Producto4</c:v>
                </c:pt>
              </c:strCache>
            </c:strRef>
          </c:cat>
          <c:val>
            <c:numRef>
              <c:f>'Ejercicio 2.'!$B$5:$B$8</c:f>
              <c:numCache>
                <c:formatCode>General</c:formatCode>
                <c:ptCount val="4"/>
                <c:pt idx="0">
                  <c:v>150000</c:v>
                </c:pt>
                <c:pt idx="1">
                  <c:v>175000</c:v>
                </c:pt>
                <c:pt idx="2">
                  <c:v>185000</c:v>
                </c:pt>
                <c:pt idx="3">
                  <c:v>145000</c:v>
                </c:pt>
              </c:numCache>
            </c:numRef>
          </c:val>
        </c:ser>
        <c:ser>
          <c:idx val="1"/>
          <c:order val="1"/>
          <c:tx>
            <c:strRef>
              <c:f>'Ejercicio 2.'!$C$4</c:f>
              <c:strCache>
                <c:ptCount val="1"/>
                <c:pt idx="0">
                  <c:v>Año 2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2.'!$A$5:$A$8</c:f>
              <c:strCache>
                <c:ptCount val="4"/>
                <c:pt idx="0">
                  <c:v>Producto1</c:v>
                </c:pt>
                <c:pt idx="1">
                  <c:v>Producto2</c:v>
                </c:pt>
                <c:pt idx="2">
                  <c:v>Producto3</c:v>
                </c:pt>
                <c:pt idx="3">
                  <c:v>Producto4</c:v>
                </c:pt>
              </c:strCache>
            </c:strRef>
          </c:cat>
          <c:val>
            <c:numRef>
              <c:f>'Ejercicio 2.'!$C$5:$C$8</c:f>
              <c:numCache>
                <c:formatCode>General</c:formatCode>
                <c:ptCount val="4"/>
                <c:pt idx="0">
                  <c:v>155000</c:v>
                </c:pt>
                <c:pt idx="1">
                  <c:v>170000</c:v>
                </c:pt>
                <c:pt idx="2">
                  <c:v>190000</c:v>
                </c:pt>
                <c:pt idx="3">
                  <c:v>200000</c:v>
                </c:pt>
              </c:numCache>
            </c:numRef>
          </c:val>
        </c:ser>
        <c:ser>
          <c:idx val="2"/>
          <c:order val="2"/>
          <c:tx>
            <c:strRef>
              <c:f>'Ejercicio 2.'!$D$4</c:f>
              <c:strCache>
                <c:ptCount val="1"/>
                <c:pt idx="0">
                  <c:v>Año 3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2.'!$A$5:$A$8</c:f>
              <c:strCache>
                <c:ptCount val="4"/>
                <c:pt idx="0">
                  <c:v>Producto1</c:v>
                </c:pt>
                <c:pt idx="1">
                  <c:v>Producto2</c:v>
                </c:pt>
                <c:pt idx="2">
                  <c:v>Producto3</c:v>
                </c:pt>
                <c:pt idx="3">
                  <c:v>Producto4</c:v>
                </c:pt>
              </c:strCache>
            </c:strRef>
          </c:cat>
          <c:val>
            <c:numRef>
              <c:f>'Ejercicio 2.'!$D$5:$D$8</c:f>
              <c:numCache>
                <c:formatCode>General</c:formatCode>
                <c:ptCount val="4"/>
                <c:pt idx="0">
                  <c:v>160000</c:v>
                </c:pt>
                <c:pt idx="1">
                  <c:v>179000</c:v>
                </c:pt>
                <c:pt idx="2">
                  <c:v>195000</c:v>
                </c:pt>
                <c:pt idx="3">
                  <c:v>205000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7978240"/>
        <c:axId val="247992320"/>
        <c:axId val="247993856"/>
      </c:bar3DChart>
      <c:catAx>
        <c:axId val="2479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7992320"/>
        <c:crosses val="autoZero"/>
        <c:auto val="1"/>
        <c:lblAlgn val="ctr"/>
        <c:lblOffset val="100"/>
        <c:noMultiLvlLbl val="1"/>
      </c:catAx>
      <c:valAx>
        <c:axId val="24799232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7978240"/>
        <c:crosses val="autoZero"/>
        <c:crossBetween val="between"/>
      </c:valAx>
      <c:catAx>
        <c:axId val="24799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7992320"/>
        <c:crosses val="autoZero"/>
        <c:auto val="1"/>
        <c:lblAlgn val="ctr"/>
        <c:lblOffset val="100"/>
        <c:noMultiLvlLbl val="1"/>
      </c:catAx>
      <c:spPr>
        <a:noFill/>
        <a:ln w="9360">
          <a:solidFill>
            <a:srgbClr val="878787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s-E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Totales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noFill/>
        <a:ln w="9360">
          <a:solidFill>
            <a:srgbClr val="878787"/>
          </a:solidFill>
          <a:round/>
        </a:ln>
      </c:spPr>
    </c:floor>
    <c:sideWall>
      <c:thickness val="0"/>
    </c:sideWall>
    <c:backWall>
      <c:thickness val="0"/>
      <c:spPr>
        <a:noFill/>
        <a:ln w="9360">
          <a:solidFill>
            <a:srgbClr val="878787"/>
          </a:solidFill>
          <a:round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2.'!$E$4</c:f>
              <c:strCache>
                <c:ptCount val="1"/>
                <c:pt idx="0">
                  <c:v>Totales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invertIfNegative val="1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invertIfNegative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invertIfNegative val="1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invertIfNegative val="1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2.'!$A$5:$A$8</c:f>
              <c:strCache>
                <c:ptCount val="4"/>
                <c:pt idx="0">
                  <c:v>Producto1</c:v>
                </c:pt>
                <c:pt idx="1">
                  <c:v>Producto2</c:v>
                </c:pt>
                <c:pt idx="2">
                  <c:v>Producto3</c:v>
                </c:pt>
                <c:pt idx="3">
                  <c:v>Producto4</c:v>
                </c:pt>
              </c:strCache>
            </c:strRef>
          </c:cat>
          <c:val>
            <c:numRef>
              <c:f>'Ejercicio 2.'!$E$5:$E$8</c:f>
              <c:numCache>
                <c:formatCode>General</c:formatCode>
                <c:ptCount val="4"/>
                <c:pt idx="0">
                  <c:v>465000</c:v>
                </c:pt>
                <c:pt idx="1">
                  <c:v>524000</c:v>
                </c:pt>
                <c:pt idx="2">
                  <c:v>570000</c:v>
                </c:pt>
                <c:pt idx="3">
                  <c:v>550000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cylinder"/>
        <c:axId val="248011776"/>
        <c:axId val="248021760"/>
        <c:axId val="0"/>
      </c:bar3DChart>
      <c:catAx>
        <c:axId val="24801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8021760"/>
        <c:crosses val="autoZero"/>
        <c:auto val="1"/>
        <c:lblAlgn val="ctr"/>
        <c:lblOffset val="100"/>
        <c:noMultiLvlLbl val="1"/>
      </c:catAx>
      <c:valAx>
        <c:axId val="24802176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801177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9360">
          <a:solidFill>
            <a:srgbClr val="878787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'Ejercicio 3.'!$B$2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3.'!$A$3:$A$17</c:f>
              <c:strCache>
                <c:ptCount val="15"/>
                <c:pt idx="0">
                  <c:v>Ana</c:v>
                </c:pt>
                <c:pt idx="1">
                  <c:v>Miguel</c:v>
                </c:pt>
                <c:pt idx="2">
                  <c:v>Teo</c:v>
                </c:pt>
                <c:pt idx="3">
                  <c:v>Inmaculada</c:v>
                </c:pt>
                <c:pt idx="4">
                  <c:v>Jacobo</c:v>
                </c:pt>
                <c:pt idx="5">
                  <c:v>Andrés</c:v>
                </c:pt>
                <c:pt idx="6">
                  <c:v>Milagros</c:v>
                </c:pt>
                <c:pt idx="7">
                  <c:v>Javi</c:v>
                </c:pt>
                <c:pt idx="8">
                  <c:v>Jose</c:v>
                </c:pt>
                <c:pt idx="9">
                  <c:v>Lisa</c:v>
                </c:pt>
                <c:pt idx="10">
                  <c:v>Carmen</c:v>
                </c:pt>
                <c:pt idx="11">
                  <c:v>Maria</c:v>
                </c:pt>
                <c:pt idx="12">
                  <c:v>Alejandro</c:v>
                </c:pt>
                <c:pt idx="13">
                  <c:v>Sergio</c:v>
                </c:pt>
                <c:pt idx="14">
                  <c:v>Oscar</c:v>
                </c:pt>
              </c:strCache>
            </c:strRef>
          </c:cat>
          <c:val>
            <c:numRef>
              <c:f>'Ejercicio 3.'!$B$3:$B$17</c:f>
              <c:numCache>
                <c:formatCode>#,##0.00" $"</c:formatCode>
                <c:ptCount val="15"/>
                <c:pt idx="0">
                  <c:v>900</c:v>
                </c:pt>
                <c:pt idx="1">
                  <c:v>870</c:v>
                </c:pt>
                <c:pt idx="2">
                  <c:v>1200</c:v>
                </c:pt>
                <c:pt idx="3">
                  <c:v>1290</c:v>
                </c:pt>
                <c:pt idx="4">
                  <c:v>750</c:v>
                </c:pt>
                <c:pt idx="5">
                  <c:v>720</c:v>
                </c:pt>
                <c:pt idx="6">
                  <c:v>810</c:v>
                </c:pt>
                <c:pt idx="7">
                  <c:v>1270</c:v>
                </c:pt>
                <c:pt idx="8">
                  <c:v>750</c:v>
                </c:pt>
                <c:pt idx="9">
                  <c:v>1200</c:v>
                </c:pt>
                <c:pt idx="10">
                  <c:v>610</c:v>
                </c:pt>
                <c:pt idx="11">
                  <c:v>750</c:v>
                </c:pt>
                <c:pt idx="12">
                  <c:v>750</c:v>
                </c:pt>
                <c:pt idx="13">
                  <c:v>670</c:v>
                </c:pt>
                <c:pt idx="14">
                  <c:v>180</c:v>
                </c:pt>
              </c:numCache>
            </c:numRef>
          </c:val>
        </c:ser>
        <c:ser>
          <c:idx val="1"/>
          <c:order val="1"/>
          <c:tx>
            <c:strRef>
              <c:f>'Ejercicio 3.'!$C$2</c:f>
              <c:strCache>
                <c:ptCount val="1"/>
                <c:pt idx="0">
                  <c:v>Ventas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3.'!$A$3:$A$17</c:f>
              <c:strCache>
                <c:ptCount val="15"/>
                <c:pt idx="0">
                  <c:v>Ana</c:v>
                </c:pt>
                <c:pt idx="1">
                  <c:v>Miguel</c:v>
                </c:pt>
                <c:pt idx="2">
                  <c:v>Teo</c:v>
                </c:pt>
                <c:pt idx="3">
                  <c:v>Inmaculada</c:v>
                </c:pt>
                <c:pt idx="4">
                  <c:v>Jacobo</c:v>
                </c:pt>
                <c:pt idx="5">
                  <c:v>Andrés</c:v>
                </c:pt>
                <c:pt idx="6">
                  <c:v>Milagros</c:v>
                </c:pt>
                <c:pt idx="7">
                  <c:v>Javi</c:v>
                </c:pt>
                <c:pt idx="8">
                  <c:v>Jose</c:v>
                </c:pt>
                <c:pt idx="9">
                  <c:v>Lisa</c:v>
                </c:pt>
                <c:pt idx="10">
                  <c:v>Carmen</c:v>
                </c:pt>
                <c:pt idx="11">
                  <c:v>Maria</c:v>
                </c:pt>
                <c:pt idx="12">
                  <c:v>Alejandro</c:v>
                </c:pt>
                <c:pt idx="13">
                  <c:v>Sergio</c:v>
                </c:pt>
                <c:pt idx="14">
                  <c:v>Oscar</c:v>
                </c:pt>
              </c:strCache>
            </c:strRef>
          </c:cat>
          <c:val>
            <c:numRef>
              <c:f>'Ejercicio 3.'!$C$3:$C$17</c:f>
              <c:numCache>
                <c:formatCode>#,##0.00" $"</c:formatCode>
                <c:ptCount val="15"/>
                <c:pt idx="0">
                  <c:v>3300</c:v>
                </c:pt>
                <c:pt idx="1">
                  <c:v>6160</c:v>
                </c:pt>
                <c:pt idx="2">
                  <c:v>5130</c:v>
                </c:pt>
                <c:pt idx="3">
                  <c:v>7541</c:v>
                </c:pt>
                <c:pt idx="4">
                  <c:v>734</c:v>
                </c:pt>
                <c:pt idx="5">
                  <c:v>3030</c:v>
                </c:pt>
                <c:pt idx="6">
                  <c:v>3758</c:v>
                </c:pt>
                <c:pt idx="7">
                  <c:v>3000</c:v>
                </c:pt>
                <c:pt idx="8">
                  <c:v>1530</c:v>
                </c:pt>
                <c:pt idx="9">
                  <c:v>1420</c:v>
                </c:pt>
                <c:pt idx="10">
                  <c:v>740</c:v>
                </c:pt>
                <c:pt idx="11">
                  <c:v>740</c:v>
                </c:pt>
                <c:pt idx="12">
                  <c:v>3045</c:v>
                </c:pt>
                <c:pt idx="13">
                  <c:v>4530</c:v>
                </c:pt>
                <c:pt idx="14">
                  <c:v>1810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425088"/>
        <c:axId val="248443264"/>
      </c:barChart>
      <c:catAx>
        <c:axId val="2484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8443264"/>
        <c:crosses val="autoZero"/>
        <c:auto val="1"/>
        <c:lblAlgn val="ctr"/>
        <c:lblOffset val="100"/>
        <c:noMultiLvlLbl val="1"/>
      </c:catAx>
      <c:valAx>
        <c:axId val="2484432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.00&quot; $&quot;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842508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s-E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Cantidad de
huéspedes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'Ejercicio 4.'!$B$10</c:f>
              <c:strCache>
                <c:ptCount val="1"/>
                <c:pt idx="0">
                  <c:v>Cantidad de
huéspedes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  <c:spPr>
              <a:solidFill>
                <a:srgbClr val="4672A8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AB4744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8AA64F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725990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299B0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DC853E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93A9CE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4.'!$A$11:$A$17</c:f>
              <c:strCache>
                <c:ptCount val="7"/>
                <c:pt idx="0">
                  <c:v>H502</c:v>
                </c:pt>
                <c:pt idx="1">
                  <c:v>H402</c:v>
                </c:pt>
                <c:pt idx="2">
                  <c:v>H109</c:v>
                </c:pt>
                <c:pt idx="3">
                  <c:v>H206</c:v>
                </c:pt>
                <c:pt idx="4">
                  <c:v>H112</c:v>
                </c:pt>
                <c:pt idx="5">
                  <c:v>H110</c:v>
                </c:pt>
                <c:pt idx="6">
                  <c:v>H421</c:v>
                </c:pt>
              </c:strCache>
            </c:strRef>
          </c:cat>
          <c:val>
            <c:numRef>
              <c:f>'Ejercicio 4.'!$B$11:$B$17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D9D9D9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s-E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Precio
final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noFill/>
        <a:ln w="9360">
          <a:solidFill>
            <a:srgbClr val="878787"/>
          </a:solidFill>
          <a:round/>
        </a:ln>
      </c:spPr>
    </c:floor>
    <c:sideWall>
      <c:thickness val="0"/>
    </c:sideWall>
    <c:backWall>
      <c:thickness val="0"/>
      <c:spPr>
        <a:noFill/>
        <a:ln w="9360">
          <a:solidFill>
            <a:srgbClr val="878787"/>
          </a:solidFill>
          <a:round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4.'!$I$10</c:f>
              <c:strCache>
                <c:ptCount val="1"/>
                <c:pt idx="0">
                  <c:v>Precio
final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4.'!$A$11:$A$17</c:f>
              <c:strCache>
                <c:ptCount val="7"/>
                <c:pt idx="0">
                  <c:v>H502</c:v>
                </c:pt>
                <c:pt idx="1">
                  <c:v>H402</c:v>
                </c:pt>
                <c:pt idx="2">
                  <c:v>H109</c:v>
                </c:pt>
                <c:pt idx="3">
                  <c:v>H206</c:v>
                </c:pt>
                <c:pt idx="4">
                  <c:v>H112</c:v>
                </c:pt>
                <c:pt idx="5">
                  <c:v>H110</c:v>
                </c:pt>
                <c:pt idx="6">
                  <c:v>H421</c:v>
                </c:pt>
              </c:strCache>
            </c:strRef>
          </c:cat>
          <c:val>
            <c:numRef>
              <c:f>'Ejercicio 4.'!$I$11:$I$17</c:f>
              <c:numCache>
                <c:formatCode>_-* #,##0.00" $"_-;\-* #,##0.00" $"_-;_-* \-??" $"_-;_-@_-</c:formatCode>
                <c:ptCount val="7"/>
                <c:pt idx="0">
                  <c:v>44.1</c:v>
                </c:pt>
                <c:pt idx="1">
                  <c:v>188.8</c:v>
                </c:pt>
                <c:pt idx="2">
                  <c:v>177</c:v>
                </c:pt>
                <c:pt idx="3">
                  <c:v>120.96</c:v>
                </c:pt>
                <c:pt idx="4">
                  <c:v>90.72</c:v>
                </c:pt>
                <c:pt idx="5">
                  <c:v>75.52</c:v>
                </c:pt>
                <c:pt idx="6">
                  <c:v>62.72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8310784"/>
        <c:axId val="248656640"/>
        <c:axId val="0"/>
      </c:bar3DChart>
      <c:catAx>
        <c:axId val="24831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8656640"/>
        <c:crosses val="autoZero"/>
        <c:auto val="1"/>
        <c:lblAlgn val="ctr"/>
        <c:lblOffset val="100"/>
        <c:noMultiLvlLbl val="1"/>
      </c:catAx>
      <c:valAx>
        <c:axId val="2486566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\$* #,##0.00_);_(\$* \(#,##0.00\);_(\$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8310784"/>
        <c:crosses val="autoZero"/>
        <c:crossBetween val="between"/>
      </c:valAx>
      <c:spPr>
        <a:noFill/>
        <a:ln w="9360">
          <a:solidFill>
            <a:srgbClr val="878787"/>
          </a:solidFill>
          <a:round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rot="0"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s-ES"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Total Ventas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'Ejercicio 5.'!$E$4</c:f>
              <c:strCache>
                <c:ptCount val="1"/>
                <c:pt idx="0">
                  <c:v>Total Ventas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5.'!$B$5:$B$10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'Ejercicio 5.'!$E$5:$E$10</c:f>
              <c:numCache>
                <c:formatCode>General</c:formatCode>
                <c:ptCount val="6"/>
                <c:pt idx="0">
                  <c:v>140</c:v>
                </c:pt>
                <c:pt idx="1">
                  <c:v>175</c:v>
                </c:pt>
                <c:pt idx="2">
                  <c:v>281</c:v>
                </c:pt>
                <c:pt idx="3">
                  <c:v>147</c:v>
                </c:pt>
                <c:pt idx="4">
                  <c:v>242</c:v>
                </c:pt>
                <c:pt idx="5">
                  <c:v>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36800"/>
        <c:axId val="247438336"/>
      </c:barChart>
      <c:catAx>
        <c:axId val="24743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7438336"/>
        <c:crosses val="autoZero"/>
        <c:auto val="1"/>
        <c:lblAlgn val="ctr"/>
        <c:lblOffset val="100"/>
        <c:noMultiLvlLbl val="1"/>
      </c:catAx>
      <c:valAx>
        <c:axId val="247438336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74368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'Ejercicio 5.'!$C$4</c:f>
              <c:strCache>
                <c:ptCount val="1"/>
                <c:pt idx="0">
                  <c:v>Alcohol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5.'!$B$5:$B$7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'Ejercicio 5.'!$C$5:$C$7</c:f>
              <c:numCache>
                <c:formatCode>General</c:formatCode>
                <c:ptCount val="3"/>
                <c:pt idx="0">
                  <c:v>100</c:v>
                </c:pt>
                <c:pt idx="1">
                  <c:v>150</c:v>
                </c:pt>
                <c:pt idx="2">
                  <c:v>240</c:v>
                </c:pt>
              </c:numCache>
            </c:numRef>
          </c:val>
        </c:ser>
        <c:ser>
          <c:idx val="1"/>
          <c:order val="1"/>
          <c:tx>
            <c:strRef>
              <c:f>'Ejercicio 5.'!$D$4</c:f>
              <c:strCache>
                <c:ptCount val="1"/>
                <c:pt idx="0">
                  <c:v>Azúcar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'Ejercicio 5.'!$B$5:$B$7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'Ejercicio 5.'!$D$5:$D$7</c:f>
              <c:numCache>
                <c:formatCode>General</c:formatCode>
                <c:ptCount val="3"/>
                <c:pt idx="0">
                  <c:v>40</c:v>
                </c:pt>
                <c:pt idx="1">
                  <c:v>25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454720"/>
        <c:axId val="247476992"/>
      </c:barChart>
      <c:catAx>
        <c:axId val="24745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7476992"/>
        <c:crosses val="autoZero"/>
        <c:auto val="1"/>
        <c:lblAlgn val="ctr"/>
        <c:lblOffset val="100"/>
        <c:noMultiLvlLbl val="1"/>
      </c:catAx>
      <c:valAx>
        <c:axId val="247476992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24745472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9360</xdr:colOff>
      <xdr:row>7</xdr:row>
      <xdr:rowOff>4680</xdr:rowOff>
    </xdr:from>
    <xdr:to>
      <xdr:col>4</xdr:col>
      <xdr:colOff>1112325</xdr:colOff>
      <xdr:row>21</xdr:row>
      <xdr:rowOff>80640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66600</xdr:colOff>
      <xdr:row>7</xdr:row>
      <xdr:rowOff>4680</xdr:rowOff>
    </xdr:from>
    <xdr:to>
      <xdr:col>9</xdr:col>
      <xdr:colOff>437760</xdr:colOff>
      <xdr:row>21</xdr:row>
      <xdr:rowOff>85320</xdr:rowOff>
    </xdr:to>
    <xdr:graphicFrame macro="">
      <xdr:nvGraphicFramePr>
        <xdr:cNvPr id="3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752400</xdr:colOff>
      <xdr:row>9</xdr:row>
      <xdr:rowOff>23760</xdr:rowOff>
    </xdr:from>
    <xdr:to>
      <xdr:col>6</xdr:col>
      <xdr:colOff>514080</xdr:colOff>
      <xdr:row>23</xdr:row>
      <xdr:rowOff>99720</xdr:rowOff>
    </xdr:to>
    <xdr:graphicFrame macro="">
      <xdr:nvGraphicFramePr>
        <xdr:cNvPr id="8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619200</xdr:colOff>
      <xdr:row>9</xdr:row>
      <xdr:rowOff>33480</xdr:rowOff>
    </xdr:from>
    <xdr:to>
      <xdr:col>12</xdr:col>
      <xdr:colOff>533160</xdr:colOff>
      <xdr:row>23</xdr:row>
      <xdr:rowOff>109440</xdr:rowOff>
    </xdr:to>
    <xdr:graphicFrame macro="">
      <xdr:nvGraphicFramePr>
        <xdr:cNvPr id="9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9360</xdr:colOff>
      <xdr:row>12</xdr:row>
      <xdr:rowOff>171360</xdr:rowOff>
    </xdr:from>
    <xdr:to>
      <xdr:col>12</xdr:col>
      <xdr:colOff>380520</xdr:colOff>
      <xdr:row>30</xdr:row>
      <xdr:rowOff>190440</xdr:rowOff>
    </xdr:to>
    <xdr:graphicFrame macro="">
      <xdr:nvGraphicFramePr>
        <xdr:cNvPr id="14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17</xdr:row>
      <xdr:rowOff>176040</xdr:rowOff>
    </xdr:from>
    <xdr:to>
      <xdr:col>5</xdr:col>
      <xdr:colOff>647280</xdr:colOff>
      <xdr:row>32</xdr:row>
      <xdr:rowOff>51840</xdr:rowOff>
    </xdr:to>
    <xdr:graphicFrame macro="">
      <xdr:nvGraphicFramePr>
        <xdr:cNvPr id="1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752400</xdr:colOff>
      <xdr:row>17</xdr:row>
      <xdr:rowOff>195120</xdr:rowOff>
    </xdr:from>
    <xdr:to>
      <xdr:col>11</xdr:col>
      <xdr:colOff>752040</xdr:colOff>
      <xdr:row>32</xdr:row>
      <xdr:rowOff>70920</xdr:rowOff>
    </xdr:to>
    <xdr:graphicFrame macro="">
      <xdr:nvGraphicFramePr>
        <xdr:cNvPr id="1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733320</xdr:colOff>
      <xdr:row>10</xdr:row>
      <xdr:rowOff>185760</xdr:rowOff>
    </xdr:from>
    <xdr:to>
      <xdr:col>5</xdr:col>
      <xdr:colOff>675720</xdr:colOff>
      <xdr:row>25</xdr:row>
      <xdr:rowOff>71280</xdr:rowOff>
    </xdr:to>
    <xdr:graphicFrame macro="">
      <xdr:nvGraphicFramePr>
        <xdr:cNvPr id="3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19080</xdr:colOff>
      <xdr:row>10</xdr:row>
      <xdr:rowOff>185760</xdr:rowOff>
    </xdr:from>
    <xdr:to>
      <xdr:col>12</xdr:col>
      <xdr:colOff>18720</xdr:colOff>
      <xdr:row>25</xdr:row>
      <xdr:rowOff>71280</xdr:rowOff>
    </xdr:to>
    <xdr:graphicFrame macro="">
      <xdr:nvGraphicFramePr>
        <xdr:cNvPr id="4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714240</xdr:colOff>
      <xdr:row>25</xdr:row>
      <xdr:rowOff>185760</xdr:rowOff>
    </xdr:from>
    <xdr:to>
      <xdr:col>5</xdr:col>
      <xdr:colOff>656640</xdr:colOff>
      <xdr:row>40</xdr:row>
      <xdr:rowOff>71280</xdr:rowOff>
    </xdr:to>
    <xdr:graphicFrame macro="">
      <xdr:nvGraphicFramePr>
        <xdr:cNvPr id="5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9360</xdr:colOff>
      <xdr:row>26</xdr:row>
      <xdr:rowOff>14400</xdr:rowOff>
    </xdr:from>
    <xdr:to>
      <xdr:col>12</xdr:col>
      <xdr:colOff>9000</xdr:colOff>
      <xdr:row>40</xdr:row>
      <xdr:rowOff>90360</xdr:rowOff>
    </xdr:to>
    <xdr:graphicFrame macro="">
      <xdr:nvGraphicFramePr>
        <xdr:cNvPr id="6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695160</xdr:colOff>
      <xdr:row>40</xdr:row>
      <xdr:rowOff>109440</xdr:rowOff>
    </xdr:from>
    <xdr:to>
      <xdr:col>5</xdr:col>
      <xdr:colOff>637560</xdr:colOff>
      <xdr:row>54</xdr:row>
      <xdr:rowOff>185400</xdr:rowOff>
    </xdr:to>
    <xdr:graphicFrame macro="">
      <xdr:nvGraphicFramePr>
        <xdr:cNvPr id="7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185760</xdr:rowOff>
    </xdr:from>
    <xdr:to>
      <xdr:col>9</xdr:col>
      <xdr:colOff>805320</xdr:colOff>
      <xdr:row>15</xdr:row>
      <xdr:rowOff>71280</xdr:rowOff>
    </xdr:to>
    <xdr:graphicFrame macro="">
      <xdr:nvGraphicFramePr>
        <xdr:cNvPr id="10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66600</xdr:colOff>
      <xdr:row>16</xdr:row>
      <xdr:rowOff>185760</xdr:rowOff>
    </xdr:from>
    <xdr:to>
      <xdr:col>10</xdr:col>
      <xdr:colOff>66240</xdr:colOff>
      <xdr:row>31</xdr:row>
      <xdr:rowOff>61560</xdr:rowOff>
    </xdr:to>
    <xdr:graphicFrame macro="">
      <xdr:nvGraphicFramePr>
        <xdr:cNvPr id="11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tabSelected="1" workbookViewId="0">
      <selection activeCell="E28" sqref="E28"/>
    </sheetView>
  </sheetViews>
  <sheetFormatPr baseColWidth="10" defaultRowHeight="15" x14ac:dyDescent="0.25"/>
  <sheetData>
    <row r="3" spans="2:2" ht="26.25" x14ac:dyDescent="0.4">
      <c r="B3" s="78" t="s">
        <v>101</v>
      </c>
    </row>
    <row r="5" spans="2:2" ht="15.75" x14ac:dyDescent="0.25">
      <c r="B5" s="79" t="s">
        <v>98</v>
      </c>
    </row>
    <row r="6" spans="2:2" ht="15.75" x14ac:dyDescent="0.25">
      <c r="B6" s="79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zoomScaleNormal="100" workbookViewId="0">
      <selection activeCell="M18" sqref="M18"/>
    </sheetView>
  </sheetViews>
  <sheetFormatPr baseColWidth="10" defaultColWidth="9.140625" defaultRowHeight="15" x14ac:dyDescent="0.25"/>
  <cols>
    <col min="1" max="2" width="11.42578125"/>
    <col min="3" max="7" width="16.7109375" customWidth="1"/>
    <col min="8" max="1025" width="11.42578125"/>
  </cols>
  <sheetData>
    <row r="2" spans="2:7" ht="23.25" x14ac:dyDescent="0.35">
      <c r="C2" s="75" t="s">
        <v>100</v>
      </c>
      <c r="D2" s="76"/>
      <c r="E2" s="76"/>
      <c r="F2" s="76"/>
      <c r="G2" s="77"/>
    </row>
    <row r="4" spans="2:7" x14ac:dyDescent="0.25">
      <c r="B4" s="7"/>
      <c r="C4" s="8" t="s">
        <v>12</v>
      </c>
      <c r="D4" s="9" t="s">
        <v>13</v>
      </c>
      <c r="E4" s="9" t="s">
        <v>14</v>
      </c>
      <c r="F4" s="9" t="s">
        <v>15</v>
      </c>
      <c r="G4" s="10" t="s">
        <v>16</v>
      </c>
    </row>
    <row r="5" spans="2:7" x14ac:dyDescent="0.25">
      <c r="B5" s="11" t="s">
        <v>17</v>
      </c>
      <c r="C5" s="12">
        <v>1110</v>
      </c>
      <c r="D5" s="12">
        <v>2150</v>
      </c>
      <c r="E5" s="13">
        <v>340</v>
      </c>
      <c r="F5" s="13">
        <v>340</v>
      </c>
      <c r="G5" s="14">
        <v>0</v>
      </c>
    </row>
  </sheetData>
  <mergeCells count="1">
    <mergeCell ref="C2:G2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zoomScaleNormal="100" workbookViewId="0">
      <selection activeCell="G4" sqref="G4"/>
    </sheetView>
  </sheetViews>
  <sheetFormatPr baseColWidth="10" defaultColWidth="9.140625" defaultRowHeight="15" x14ac:dyDescent="0.25"/>
  <cols>
    <col min="1" max="1025" width="11.42578125"/>
  </cols>
  <sheetData>
    <row r="2" spans="1:5" ht="23.25" x14ac:dyDescent="0.35">
      <c r="B2" s="74" t="s">
        <v>18</v>
      </c>
      <c r="C2" s="74"/>
      <c r="D2" s="74"/>
      <c r="E2" s="74"/>
    </row>
    <row r="4" spans="1:5" x14ac:dyDescent="0.25">
      <c r="A4" s="16"/>
      <c r="B4" s="17" t="s">
        <v>19</v>
      </c>
      <c r="C4" s="17" t="s">
        <v>20</v>
      </c>
      <c r="D4" s="17" t="s">
        <v>21</v>
      </c>
      <c r="E4" s="17" t="s">
        <v>22</v>
      </c>
    </row>
    <row r="5" spans="1:5" x14ac:dyDescent="0.25">
      <c r="A5" s="18" t="s">
        <v>23</v>
      </c>
      <c r="B5" s="66">
        <v>150000</v>
      </c>
      <c r="C5" s="66">
        <v>155000</v>
      </c>
      <c r="D5" s="66">
        <v>160000</v>
      </c>
      <c r="E5" s="66">
        <f>SUM(B5:D5)</f>
        <v>465000</v>
      </c>
    </row>
    <row r="6" spans="1:5" x14ac:dyDescent="0.25">
      <c r="A6" s="18" t="s">
        <v>24</v>
      </c>
      <c r="B6" s="66">
        <v>175000</v>
      </c>
      <c r="C6" s="66">
        <v>170000</v>
      </c>
      <c r="D6" s="66">
        <v>179000</v>
      </c>
      <c r="E6" s="66">
        <f>SUM(B6:D6)</f>
        <v>524000</v>
      </c>
    </row>
    <row r="7" spans="1:5" x14ac:dyDescent="0.25">
      <c r="A7" s="18" t="s">
        <v>25</v>
      </c>
      <c r="B7" s="66">
        <v>185000</v>
      </c>
      <c r="C7" s="66">
        <v>190000</v>
      </c>
      <c r="D7" s="66">
        <v>195000</v>
      </c>
      <c r="E7" s="66">
        <f>SUM(B7:D7)</f>
        <v>570000</v>
      </c>
    </row>
    <row r="8" spans="1:5" x14ac:dyDescent="0.25">
      <c r="A8" s="18" t="s">
        <v>26</v>
      </c>
      <c r="B8" s="66">
        <v>145000</v>
      </c>
      <c r="C8" s="66">
        <v>200000</v>
      </c>
      <c r="D8" s="66">
        <v>205000</v>
      </c>
      <c r="E8" s="66">
        <f>SUM(B8:D8)</f>
        <v>550000</v>
      </c>
    </row>
  </sheetData>
  <mergeCells count="1">
    <mergeCell ref="B2:E2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B7" sqref="B7"/>
    </sheetView>
  </sheetViews>
  <sheetFormatPr baseColWidth="10" defaultColWidth="9.140625" defaultRowHeight="15" x14ac:dyDescent="0.25"/>
  <cols>
    <col min="1" max="1" width="11.42578125"/>
    <col min="2" max="3" width="16.7109375" customWidth="1"/>
    <col min="4" max="5" width="12" customWidth="1"/>
    <col min="6" max="6" width="5.5703125" customWidth="1"/>
    <col min="7" max="1025" width="11.42578125"/>
  </cols>
  <sheetData>
    <row r="1" spans="1:9" ht="39" customHeight="1" x14ac:dyDescent="0.5">
      <c r="A1" s="1" t="s">
        <v>64</v>
      </c>
      <c r="B1" s="1"/>
      <c r="C1" s="1"/>
      <c r="D1" s="1"/>
      <c r="E1" s="1"/>
    </row>
    <row r="2" spans="1:9" x14ac:dyDescent="0.25">
      <c r="A2" s="33" t="s">
        <v>7</v>
      </c>
      <c r="B2" s="34" t="s">
        <v>65</v>
      </c>
      <c r="C2" s="34" t="s">
        <v>66</v>
      </c>
      <c r="D2" s="34" t="s">
        <v>67</v>
      </c>
      <c r="E2" s="35" t="s">
        <v>8</v>
      </c>
      <c r="G2" s="36" t="s">
        <v>68</v>
      </c>
      <c r="H2" s="36" t="s">
        <v>69</v>
      </c>
    </row>
    <row r="3" spans="1:9" x14ac:dyDescent="0.25">
      <c r="A3" s="37" t="s">
        <v>11</v>
      </c>
      <c r="B3" s="54">
        <v>900</v>
      </c>
      <c r="C3" s="54">
        <v>3300</v>
      </c>
      <c r="D3" s="54">
        <f t="shared" ref="D3:D17" si="0">10%*C3</f>
        <v>330</v>
      </c>
      <c r="E3" s="55">
        <f t="shared" ref="E3:E17" si="1">+D3+B3</f>
        <v>1230</v>
      </c>
      <c r="G3" s="22" t="s">
        <v>70</v>
      </c>
      <c r="H3" s="22">
        <f>COUNT(E3:E17)</f>
        <v>15</v>
      </c>
    </row>
    <row r="4" spans="1:9" x14ac:dyDescent="0.25">
      <c r="A4" s="22" t="s">
        <v>9</v>
      </c>
      <c r="B4" s="56">
        <v>870</v>
      </c>
      <c r="C4" s="56">
        <v>6160</v>
      </c>
      <c r="D4" s="54">
        <f t="shared" si="0"/>
        <v>616</v>
      </c>
      <c r="E4" s="55">
        <f t="shared" si="1"/>
        <v>1486</v>
      </c>
      <c r="G4" s="22" t="s">
        <v>71</v>
      </c>
      <c r="H4" s="22">
        <f>COUNTIF(E3:E17,"&gt;1200")</f>
        <v>6</v>
      </c>
    </row>
    <row r="5" spans="1:9" x14ac:dyDescent="0.25">
      <c r="A5" s="22" t="s">
        <v>72</v>
      </c>
      <c r="B5" s="56">
        <v>1200</v>
      </c>
      <c r="C5" s="56">
        <v>5130</v>
      </c>
      <c r="D5" s="54">
        <f t="shared" si="0"/>
        <v>513</v>
      </c>
      <c r="E5" s="55">
        <f t="shared" si="1"/>
        <v>1713</v>
      </c>
      <c r="G5" s="22" t="s">
        <v>73</v>
      </c>
      <c r="H5" s="22">
        <f>COUNTIF(C3:C17,"&gt;1000")</f>
        <v>12</v>
      </c>
    </row>
    <row r="6" spans="1:9" x14ac:dyDescent="0.25">
      <c r="A6" s="22" t="s">
        <v>74</v>
      </c>
      <c r="B6" s="56">
        <v>1290</v>
      </c>
      <c r="C6" s="56">
        <v>7541</v>
      </c>
      <c r="D6" s="54">
        <f t="shared" si="0"/>
        <v>754.1</v>
      </c>
      <c r="E6" s="55">
        <f t="shared" si="1"/>
        <v>2044.1</v>
      </c>
      <c r="G6" s="22" t="s">
        <v>75</v>
      </c>
      <c r="H6" s="61">
        <f>SUMIF(C3:C17,"&lt;3000",C3:C17)</f>
        <v>6974</v>
      </c>
    </row>
    <row r="7" spans="1:9" x14ac:dyDescent="0.25">
      <c r="A7" s="22" t="s">
        <v>76</v>
      </c>
      <c r="B7" s="56">
        <v>750</v>
      </c>
      <c r="C7" s="56">
        <v>734</v>
      </c>
      <c r="D7" s="54">
        <f t="shared" si="0"/>
        <v>73.400000000000006</v>
      </c>
      <c r="E7" s="55">
        <f t="shared" si="1"/>
        <v>823.4</v>
      </c>
      <c r="G7" s="22" t="s">
        <v>77</v>
      </c>
      <c r="H7" s="61">
        <f>SUMIF(C3:C17,"&gt;6000",C3:C17)</f>
        <v>13701</v>
      </c>
    </row>
    <row r="8" spans="1:9" x14ac:dyDescent="0.25">
      <c r="A8" s="22" t="s">
        <v>78</v>
      </c>
      <c r="B8" s="56">
        <v>720</v>
      </c>
      <c r="C8" s="56">
        <v>3030</v>
      </c>
      <c r="D8" s="54">
        <f t="shared" si="0"/>
        <v>303</v>
      </c>
      <c r="E8" s="55">
        <f t="shared" si="1"/>
        <v>1023</v>
      </c>
      <c r="G8" s="22" t="s">
        <v>79</v>
      </c>
      <c r="H8" s="61">
        <f>SUMIF(E3:E17,"&gt;1200",E3:E17)</f>
        <v>9385.1</v>
      </c>
    </row>
    <row r="9" spans="1:9" x14ac:dyDescent="0.25">
      <c r="A9" s="22" t="s">
        <v>80</v>
      </c>
      <c r="B9" s="56">
        <v>810</v>
      </c>
      <c r="C9" s="56">
        <v>3758</v>
      </c>
      <c r="D9" s="54">
        <f t="shared" si="0"/>
        <v>375.8</v>
      </c>
      <c r="E9" s="55">
        <f t="shared" si="1"/>
        <v>1185.8</v>
      </c>
      <c r="G9" s="22" t="s">
        <v>81</v>
      </c>
      <c r="H9" s="61">
        <f>SUMIF(B3:B17,"&gt;=1200",C3:C17)</f>
        <v>17091</v>
      </c>
    </row>
    <row r="10" spans="1:9" x14ac:dyDescent="0.25">
      <c r="A10" s="22" t="s">
        <v>82</v>
      </c>
      <c r="B10" s="56">
        <v>1270</v>
      </c>
      <c r="C10" s="56">
        <v>3000</v>
      </c>
      <c r="D10" s="54">
        <f t="shared" si="0"/>
        <v>300</v>
      </c>
      <c r="E10" s="55">
        <f t="shared" si="1"/>
        <v>1570</v>
      </c>
      <c r="G10" s="22" t="s">
        <v>83</v>
      </c>
      <c r="H10" s="61">
        <f>SUMIF(B3:B17,"&lt;1000",C3:C17)</f>
        <v>29377</v>
      </c>
    </row>
    <row r="11" spans="1:9" x14ac:dyDescent="0.25">
      <c r="A11" s="22" t="s">
        <v>84</v>
      </c>
      <c r="B11" s="56">
        <v>750</v>
      </c>
      <c r="C11" s="56">
        <v>1530</v>
      </c>
      <c r="D11" s="54">
        <f t="shared" si="0"/>
        <v>153</v>
      </c>
      <c r="E11" s="55">
        <f t="shared" si="1"/>
        <v>903</v>
      </c>
      <c r="G11" s="22" t="s">
        <v>85</v>
      </c>
      <c r="H11" s="22" t="str">
        <f>IF(H9&gt;H10,"8 es mayor","8 es inferior")</f>
        <v>8 es inferior</v>
      </c>
    </row>
    <row r="12" spans="1:9" x14ac:dyDescent="0.25">
      <c r="A12" s="22" t="s">
        <v>86</v>
      </c>
      <c r="B12" s="56">
        <v>1200</v>
      </c>
      <c r="C12" s="56">
        <v>1420</v>
      </c>
      <c r="D12" s="54">
        <f t="shared" si="0"/>
        <v>142</v>
      </c>
      <c r="E12" s="55">
        <f t="shared" si="1"/>
        <v>1342</v>
      </c>
    </row>
    <row r="13" spans="1:9" x14ac:dyDescent="0.25">
      <c r="A13" s="22" t="s">
        <v>87</v>
      </c>
      <c r="B13" s="56">
        <v>610</v>
      </c>
      <c r="C13" s="56">
        <v>740</v>
      </c>
      <c r="D13" s="54">
        <f t="shared" si="0"/>
        <v>74</v>
      </c>
      <c r="E13" s="55">
        <f t="shared" si="1"/>
        <v>684</v>
      </c>
    </row>
    <row r="14" spans="1:9" x14ac:dyDescent="0.25">
      <c r="A14" s="22" t="s">
        <v>88</v>
      </c>
      <c r="B14" s="56">
        <v>750</v>
      </c>
      <c r="C14" s="56">
        <v>740</v>
      </c>
      <c r="D14" s="54">
        <f t="shared" si="0"/>
        <v>74</v>
      </c>
      <c r="E14" s="55">
        <f t="shared" si="1"/>
        <v>824</v>
      </c>
    </row>
    <row r="15" spans="1:9" x14ac:dyDescent="0.25">
      <c r="A15" s="22" t="s">
        <v>89</v>
      </c>
      <c r="B15" s="56">
        <v>750</v>
      </c>
      <c r="C15" s="56">
        <v>3045</v>
      </c>
      <c r="D15" s="54">
        <f t="shared" si="0"/>
        <v>304.5</v>
      </c>
      <c r="E15" s="55">
        <f t="shared" si="1"/>
        <v>1054.5</v>
      </c>
      <c r="I15" s="23"/>
    </row>
    <row r="16" spans="1:9" x14ac:dyDescent="0.25">
      <c r="A16" s="22" t="s">
        <v>90</v>
      </c>
      <c r="B16" s="56">
        <v>670</v>
      </c>
      <c r="C16" s="56">
        <v>4530</v>
      </c>
      <c r="D16" s="54">
        <f t="shared" si="0"/>
        <v>453</v>
      </c>
      <c r="E16" s="55">
        <f t="shared" si="1"/>
        <v>1123</v>
      </c>
      <c r="I16" s="23"/>
    </row>
    <row r="17" spans="1:5" x14ac:dyDescent="0.25">
      <c r="A17" s="38" t="s">
        <v>91</v>
      </c>
      <c r="B17" s="57">
        <v>180</v>
      </c>
      <c r="C17" s="57">
        <v>1810</v>
      </c>
      <c r="D17" s="54">
        <f t="shared" si="0"/>
        <v>181</v>
      </c>
      <c r="E17" s="55">
        <f t="shared" si="1"/>
        <v>361</v>
      </c>
    </row>
    <row r="18" spans="1:5" x14ac:dyDescent="0.25">
      <c r="A18" s="39" t="s">
        <v>22</v>
      </c>
      <c r="B18" s="58">
        <f>SUM(B3:B17)</f>
        <v>12720</v>
      </c>
      <c r="C18" s="40">
        <f>SUM(C3:C17)</f>
        <v>46468</v>
      </c>
      <c r="D18" s="40">
        <f>SUM(D3:D17)</f>
        <v>4646.8</v>
      </c>
      <c r="E18" s="41">
        <f>SUM(E3:E17)</f>
        <v>17366.8</v>
      </c>
    </row>
    <row r="19" spans="1:5" x14ac:dyDescent="0.25">
      <c r="A19" s="42" t="s">
        <v>92</v>
      </c>
      <c r="B19" s="59">
        <f>MIN(B3:B17)</f>
        <v>180</v>
      </c>
      <c r="C19" s="43">
        <f>MIN(C3:C17)</f>
        <v>734</v>
      </c>
      <c r="D19" s="43">
        <f>MIN(D3:D17)</f>
        <v>73.400000000000006</v>
      </c>
      <c r="E19" s="44">
        <f>MIN(E3:E17)</f>
        <v>361</v>
      </c>
    </row>
    <row r="20" spans="1:5" x14ac:dyDescent="0.25">
      <c r="A20" s="42" t="s">
        <v>93</v>
      </c>
      <c r="B20" s="59">
        <f>MAX(B3:B17)</f>
        <v>1290</v>
      </c>
      <c r="C20" s="43">
        <f>MAX(C3:C17)</f>
        <v>7541</v>
      </c>
      <c r="D20" s="43">
        <f>MAX(D3:D17)</f>
        <v>754.1</v>
      </c>
      <c r="E20" s="44">
        <f>MAX(E3:E17)</f>
        <v>2044.1</v>
      </c>
    </row>
    <row r="21" spans="1:5" x14ac:dyDescent="0.25">
      <c r="A21" s="45" t="s">
        <v>10</v>
      </c>
      <c r="B21" s="60">
        <f>AVERAGE(B3:B17)</f>
        <v>848</v>
      </c>
      <c r="C21" s="46">
        <f>AVERAGE(C3:C17)</f>
        <v>3097.8666666666668</v>
      </c>
      <c r="D21" s="46">
        <f>AVERAGE(D3:D17)</f>
        <v>309.78666666666669</v>
      </c>
      <c r="E21" s="47">
        <f>AVERAGE(E3:E17)</f>
        <v>1157.7866666666666</v>
      </c>
    </row>
  </sheetData>
  <mergeCells count="1">
    <mergeCell ref="A1:E1"/>
  </mergeCells>
  <conditionalFormatting sqref="C3:C17">
    <cfRule type="top10" dxfId="1" priority="2" bottom="1" rank="1"/>
    <cfRule type="top10" dxfId="0" priority="3" rank="1"/>
  </conditionalFormatting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M22" sqref="M22"/>
    </sheetView>
  </sheetViews>
  <sheetFormatPr baseColWidth="10" defaultColWidth="9.140625" defaultRowHeight="15" x14ac:dyDescent="0.25"/>
  <cols>
    <col min="1" max="1" width="11.42578125"/>
    <col min="2" max="2" width="13.7109375" customWidth="1"/>
    <col min="3" max="1025" width="11.42578125"/>
  </cols>
  <sheetData>
    <row r="1" spans="1:9" ht="33.75" x14ac:dyDescent="0.5">
      <c r="A1" s="3" t="s">
        <v>36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23"/>
      <c r="B2" s="23"/>
      <c r="C2" s="23"/>
      <c r="D2" s="23"/>
      <c r="E2" s="23"/>
      <c r="F2" s="23"/>
      <c r="G2" s="23"/>
      <c r="H2" s="23"/>
      <c r="I2" s="23"/>
    </row>
    <row r="4" spans="1:9" x14ac:dyDescent="0.25">
      <c r="A4" s="2" t="s">
        <v>37</v>
      </c>
      <c r="B4" s="2"/>
      <c r="C4" s="2"/>
      <c r="E4" s="2" t="s">
        <v>38</v>
      </c>
      <c r="F4" s="2"/>
      <c r="H4" s="24" t="s">
        <v>39</v>
      </c>
    </row>
    <row r="5" spans="1:9" x14ac:dyDescent="0.25">
      <c r="A5" s="22" t="s">
        <v>40</v>
      </c>
      <c r="B5" s="22" t="s">
        <v>41</v>
      </c>
      <c r="C5" s="22" t="s">
        <v>42</v>
      </c>
      <c r="E5" s="22" t="s">
        <v>43</v>
      </c>
      <c r="F5" s="65">
        <v>15</v>
      </c>
      <c r="H5" s="25">
        <v>0.18</v>
      </c>
    </row>
    <row r="6" spans="1:9" x14ac:dyDescent="0.25">
      <c r="A6" s="26">
        <v>1</v>
      </c>
      <c r="B6" s="22" t="s">
        <v>44</v>
      </c>
      <c r="C6" s="64">
        <v>0</v>
      </c>
      <c r="E6" s="22" t="s">
        <v>45</v>
      </c>
      <c r="F6" s="65">
        <v>28</v>
      </c>
    </row>
    <row r="7" spans="1:9" x14ac:dyDescent="0.25">
      <c r="A7" s="26">
        <v>2</v>
      </c>
      <c r="B7" s="22" t="s">
        <v>46</v>
      </c>
      <c r="C7" s="64">
        <v>0.1</v>
      </c>
      <c r="E7" s="22" t="s">
        <v>47</v>
      </c>
      <c r="F7" s="65">
        <v>32</v>
      </c>
    </row>
    <row r="8" spans="1:9" x14ac:dyDescent="0.25">
      <c r="A8" s="26">
        <v>3</v>
      </c>
      <c r="B8" s="22" t="s">
        <v>48</v>
      </c>
      <c r="C8" s="64">
        <v>0.2</v>
      </c>
    </row>
    <row r="10" spans="1:9" ht="34.5" customHeight="1" x14ac:dyDescent="0.25">
      <c r="A10" s="27" t="s">
        <v>49</v>
      </c>
      <c r="B10" s="28" t="s">
        <v>50</v>
      </c>
      <c r="C10" s="29" t="s">
        <v>51</v>
      </c>
      <c r="D10" s="28" t="s">
        <v>52</v>
      </c>
      <c r="E10" s="28" t="s">
        <v>53</v>
      </c>
      <c r="F10" s="28" t="s">
        <v>39</v>
      </c>
      <c r="G10" s="28" t="s">
        <v>54</v>
      </c>
      <c r="H10" s="28" t="s">
        <v>55</v>
      </c>
      <c r="I10" s="30" t="s">
        <v>56</v>
      </c>
    </row>
    <row r="11" spans="1:9" x14ac:dyDescent="0.25">
      <c r="A11" s="71" t="s">
        <v>57</v>
      </c>
      <c r="B11" s="31">
        <v>1</v>
      </c>
      <c r="C11" s="31">
        <v>3</v>
      </c>
      <c r="D11" s="31">
        <v>3</v>
      </c>
      <c r="E11" s="49">
        <f t="shared" ref="E11:E17" si="0">+IF(B11=1,C11*$F$5,IF(B11=2,C11*$F$6,C11*$F$7))</f>
        <v>45</v>
      </c>
      <c r="F11" s="49">
        <f t="shared" ref="F11:F17" si="1">+E11*$H$5</f>
        <v>8.1</v>
      </c>
      <c r="G11" s="49">
        <f t="shared" ref="G11:G17" si="2">+E11+F11</f>
        <v>53.1</v>
      </c>
      <c r="H11" s="49">
        <f t="shared" ref="H11:H17" si="3">+VLOOKUP(D11,tabla,3,0)*E11</f>
        <v>9</v>
      </c>
      <c r="I11" s="50">
        <f t="shared" ref="I11:I17" si="4">+G11-H11</f>
        <v>44.1</v>
      </c>
    </row>
    <row r="12" spans="1:9" x14ac:dyDescent="0.25">
      <c r="A12" s="72" t="s">
        <v>58</v>
      </c>
      <c r="B12" s="26">
        <v>3</v>
      </c>
      <c r="C12" s="26">
        <v>5</v>
      </c>
      <c r="D12" s="26">
        <v>1</v>
      </c>
      <c r="E12" s="49">
        <f t="shared" si="0"/>
        <v>160</v>
      </c>
      <c r="F12" s="49">
        <f t="shared" si="1"/>
        <v>28.799999999999997</v>
      </c>
      <c r="G12" s="48">
        <f t="shared" si="2"/>
        <v>188.8</v>
      </c>
      <c r="H12" s="49">
        <f t="shared" si="3"/>
        <v>0</v>
      </c>
      <c r="I12" s="50">
        <f t="shared" si="4"/>
        <v>188.8</v>
      </c>
    </row>
    <row r="13" spans="1:9" x14ac:dyDescent="0.25">
      <c r="A13" s="72" t="s">
        <v>59</v>
      </c>
      <c r="B13" s="26">
        <v>1</v>
      </c>
      <c r="C13" s="26">
        <v>10</v>
      </c>
      <c r="D13" s="26">
        <v>1</v>
      </c>
      <c r="E13" s="49">
        <f t="shared" si="0"/>
        <v>150</v>
      </c>
      <c r="F13" s="49">
        <f t="shared" si="1"/>
        <v>27</v>
      </c>
      <c r="G13" s="48">
        <f t="shared" si="2"/>
        <v>177</v>
      </c>
      <c r="H13" s="49">
        <f t="shared" si="3"/>
        <v>0</v>
      </c>
      <c r="I13" s="50">
        <f t="shared" si="4"/>
        <v>177</v>
      </c>
    </row>
    <row r="14" spans="1:9" x14ac:dyDescent="0.25">
      <c r="A14" s="72" t="s">
        <v>60</v>
      </c>
      <c r="B14" s="26">
        <v>2</v>
      </c>
      <c r="C14" s="26">
        <v>4</v>
      </c>
      <c r="D14" s="26">
        <v>2</v>
      </c>
      <c r="E14" s="49">
        <f t="shared" si="0"/>
        <v>112</v>
      </c>
      <c r="F14" s="49">
        <f t="shared" si="1"/>
        <v>20.16</v>
      </c>
      <c r="G14" s="48">
        <f t="shared" si="2"/>
        <v>132.16</v>
      </c>
      <c r="H14" s="49">
        <f t="shared" si="3"/>
        <v>11.200000000000001</v>
      </c>
      <c r="I14" s="50">
        <f t="shared" si="4"/>
        <v>120.96</v>
      </c>
    </row>
    <row r="15" spans="1:9" x14ac:dyDescent="0.25">
      <c r="A15" s="72" t="s">
        <v>61</v>
      </c>
      <c r="B15" s="26">
        <v>2</v>
      </c>
      <c r="C15" s="26">
        <v>3</v>
      </c>
      <c r="D15" s="26">
        <v>2</v>
      </c>
      <c r="E15" s="49">
        <f t="shared" si="0"/>
        <v>84</v>
      </c>
      <c r="F15" s="49">
        <f t="shared" si="1"/>
        <v>15.12</v>
      </c>
      <c r="G15" s="48">
        <f t="shared" si="2"/>
        <v>99.12</v>
      </c>
      <c r="H15" s="49">
        <f t="shared" si="3"/>
        <v>8.4</v>
      </c>
      <c r="I15" s="50">
        <f t="shared" si="4"/>
        <v>90.72</v>
      </c>
    </row>
    <row r="16" spans="1:9" x14ac:dyDescent="0.25">
      <c r="A16" s="72" t="s">
        <v>62</v>
      </c>
      <c r="B16" s="26">
        <v>4</v>
      </c>
      <c r="C16" s="26">
        <v>2</v>
      </c>
      <c r="D16" s="26">
        <v>1</v>
      </c>
      <c r="E16" s="49">
        <f t="shared" si="0"/>
        <v>64</v>
      </c>
      <c r="F16" s="49">
        <f t="shared" si="1"/>
        <v>11.52</v>
      </c>
      <c r="G16" s="48">
        <f t="shared" si="2"/>
        <v>75.52</v>
      </c>
      <c r="H16" s="49">
        <f t="shared" si="3"/>
        <v>0</v>
      </c>
      <c r="I16" s="50">
        <f t="shared" si="4"/>
        <v>75.52</v>
      </c>
    </row>
    <row r="17" spans="1:9" x14ac:dyDescent="0.25">
      <c r="A17" s="73" t="s">
        <v>63</v>
      </c>
      <c r="B17" s="32">
        <v>3</v>
      </c>
      <c r="C17" s="32">
        <v>2</v>
      </c>
      <c r="D17" s="32">
        <v>3</v>
      </c>
      <c r="E17" s="51">
        <f t="shared" si="0"/>
        <v>64</v>
      </c>
      <c r="F17" s="51">
        <f t="shared" si="1"/>
        <v>11.52</v>
      </c>
      <c r="G17" s="52">
        <f t="shared" si="2"/>
        <v>75.52</v>
      </c>
      <c r="H17" s="51">
        <f t="shared" si="3"/>
        <v>12.8</v>
      </c>
      <c r="I17" s="53">
        <f t="shared" si="4"/>
        <v>62.72</v>
      </c>
    </row>
  </sheetData>
  <mergeCells count="3">
    <mergeCell ref="A1:I1"/>
    <mergeCell ref="A4:C4"/>
    <mergeCell ref="E4:F4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zoomScaleNormal="100" workbookViewId="0">
      <selection activeCell="H6" sqref="H6"/>
    </sheetView>
  </sheetViews>
  <sheetFormatPr baseColWidth="10" defaultColWidth="9.140625" defaultRowHeight="15" x14ac:dyDescent="0.25"/>
  <cols>
    <col min="1" max="2" width="11.42578125"/>
    <col min="3" max="4" width="15" customWidth="1"/>
    <col min="5" max="5" width="16.5703125" customWidth="1"/>
    <col min="6" max="1025" width="11.42578125"/>
  </cols>
  <sheetData>
    <row r="2" spans="2:5" ht="20.25" x14ac:dyDescent="0.25">
      <c r="B2" s="68" t="s">
        <v>97</v>
      </c>
      <c r="C2" s="69"/>
      <c r="D2" s="69"/>
      <c r="E2" s="70"/>
    </row>
    <row r="3" spans="2:5" ht="15.75" thickBot="1" x14ac:dyDescent="0.3"/>
    <row r="4" spans="2:5" ht="15.75" thickBot="1" x14ac:dyDescent="0.3">
      <c r="B4" s="63"/>
      <c r="C4" s="67" t="s">
        <v>95</v>
      </c>
      <c r="D4" s="67" t="s">
        <v>96</v>
      </c>
      <c r="E4" s="67" t="s">
        <v>6</v>
      </c>
    </row>
    <row r="5" spans="2:5" ht="15.75" thickBot="1" x14ac:dyDescent="0.3">
      <c r="B5" s="62" t="s">
        <v>0</v>
      </c>
      <c r="C5" s="15">
        <v>100</v>
      </c>
      <c r="D5" s="15">
        <v>40</v>
      </c>
      <c r="E5" s="15">
        <f t="shared" ref="E5:E10" si="0">SUM(C5:D5)</f>
        <v>140</v>
      </c>
    </row>
    <row r="6" spans="2:5" ht="15.75" thickBot="1" x14ac:dyDescent="0.3">
      <c r="B6" s="62" t="s">
        <v>1</v>
      </c>
      <c r="C6" s="15">
        <v>150</v>
      </c>
      <c r="D6" s="15">
        <v>25</v>
      </c>
      <c r="E6" s="15">
        <f t="shared" si="0"/>
        <v>175</v>
      </c>
    </row>
    <row r="7" spans="2:5" ht="15.75" thickBot="1" x14ac:dyDescent="0.3">
      <c r="B7" s="62" t="s">
        <v>2</v>
      </c>
      <c r="C7" s="15">
        <v>240</v>
      </c>
      <c r="D7" s="15">
        <v>41</v>
      </c>
      <c r="E7" s="15">
        <f t="shared" si="0"/>
        <v>281</v>
      </c>
    </row>
    <row r="8" spans="2:5" ht="15.75" thickBot="1" x14ac:dyDescent="0.3">
      <c r="B8" s="62" t="s">
        <v>3</v>
      </c>
      <c r="C8" s="15">
        <v>95</v>
      </c>
      <c r="D8" s="15">
        <v>52</v>
      </c>
      <c r="E8" s="15">
        <f t="shared" si="0"/>
        <v>147</v>
      </c>
    </row>
    <row r="9" spans="2:5" ht="15.75" thickBot="1" x14ac:dyDescent="0.3">
      <c r="B9" s="62" t="s">
        <v>4</v>
      </c>
      <c r="C9" s="15">
        <v>75</v>
      </c>
      <c r="D9" s="15">
        <v>167</v>
      </c>
      <c r="E9" s="15">
        <f t="shared" si="0"/>
        <v>242</v>
      </c>
    </row>
    <row r="10" spans="2:5" ht="15.75" thickBot="1" x14ac:dyDescent="0.3">
      <c r="B10" s="62" t="s">
        <v>5</v>
      </c>
      <c r="C10" s="15">
        <v>175</v>
      </c>
      <c r="D10" s="15">
        <v>286</v>
      </c>
      <c r="E10" s="15">
        <f t="shared" si="0"/>
        <v>461</v>
      </c>
    </row>
  </sheetData>
  <mergeCells count="1">
    <mergeCell ref="B2:E2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topLeftCell="B1" zoomScaleNormal="100" workbookViewId="0">
      <selection activeCell="D37" sqref="D37"/>
    </sheetView>
  </sheetViews>
  <sheetFormatPr baseColWidth="10" defaultColWidth="9.140625" defaultRowHeight="15" x14ac:dyDescent="0.25"/>
  <cols>
    <col min="1" max="1" width="11.42578125"/>
    <col min="2" max="2" width="18.28515625" customWidth="1"/>
    <col min="3" max="1025" width="11.42578125"/>
  </cols>
  <sheetData>
    <row r="2" spans="2:3" x14ac:dyDescent="0.25">
      <c r="B2" s="5" t="s">
        <v>94</v>
      </c>
      <c r="C2" s="5"/>
    </row>
    <row r="4" spans="2:3" x14ac:dyDescent="0.25">
      <c r="B4" s="19" t="s">
        <v>27</v>
      </c>
      <c r="C4" s="20">
        <v>0.22</v>
      </c>
    </row>
    <row r="5" spans="2:3" x14ac:dyDescent="0.25">
      <c r="B5" s="19" t="s">
        <v>28</v>
      </c>
      <c r="C5" s="20">
        <v>0.25</v>
      </c>
    </row>
    <row r="6" spans="2:3" x14ac:dyDescent="0.25">
      <c r="B6" s="19" t="s">
        <v>29</v>
      </c>
      <c r="C6" s="20">
        <v>0.12</v>
      </c>
    </row>
    <row r="7" spans="2:3" x14ac:dyDescent="0.25">
      <c r="B7" s="19" t="s">
        <v>30</v>
      </c>
      <c r="C7" s="20">
        <v>0.16</v>
      </c>
    </row>
    <row r="8" spans="2:3" x14ac:dyDescent="0.25">
      <c r="B8" s="19" t="s">
        <v>31</v>
      </c>
      <c r="C8" s="20">
        <v>0.12</v>
      </c>
    </row>
    <row r="9" spans="2:3" x14ac:dyDescent="0.25">
      <c r="B9" s="19" t="s">
        <v>32</v>
      </c>
      <c r="C9" s="20">
        <v>0.13</v>
      </c>
    </row>
    <row r="18" spans="2:4" x14ac:dyDescent="0.25">
      <c r="B18" s="4" t="s">
        <v>33</v>
      </c>
      <c r="C18" s="4"/>
      <c r="D18" s="4"/>
    </row>
    <row r="20" spans="2:4" x14ac:dyDescent="0.25">
      <c r="B20" s="21" t="s">
        <v>34</v>
      </c>
      <c r="C20" s="21" t="s">
        <v>35</v>
      </c>
      <c r="D20" s="6"/>
    </row>
    <row r="21" spans="2:4" x14ac:dyDescent="0.25">
      <c r="B21">
        <v>1990</v>
      </c>
      <c r="C21">
        <v>1200</v>
      </c>
    </row>
    <row r="22" spans="2:4" x14ac:dyDescent="0.25">
      <c r="B22">
        <v>1991</v>
      </c>
      <c r="C22">
        <v>1250</v>
      </c>
    </row>
    <row r="23" spans="2:4" x14ac:dyDescent="0.25">
      <c r="B23">
        <v>1992</v>
      </c>
      <c r="C23">
        <v>1375</v>
      </c>
    </row>
    <row r="24" spans="2:4" x14ac:dyDescent="0.25">
      <c r="B24">
        <v>1993</v>
      </c>
      <c r="C24">
        <v>1400</v>
      </c>
    </row>
    <row r="25" spans="2:4" x14ac:dyDescent="0.25">
      <c r="B25">
        <v>1994</v>
      </c>
      <c r="C25">
        <v>1300</v>
      </c>
    </row>
    <row r="26" spans="2:4" x14ac:dyDescent="0.25">
      <c r="B26">
        <v>1995</v>
      </c>
      <c r="C26">
        <v>1450</v>
      </c>
    </row>
    <row r="27" spans="2:4" x14ac:dyDescent="0.25">
      <c r="B27">
        <v>1996</v>
      </c>
      <c r="C27">
        <v>1600</v>
      </c>
    </row>
    <row r="28" spans="2:4" x14ac:dyDescent="0.25">
      <c r="B28">
        <v>1997</v>
      </c>
      <c r="C28">
        <v>1580</v>
      </c>
    </row>
    <row r="29" spans="2:4" x14ac:dyDescent="0.25">
      <c r="B29">
        <v>1998</v>
      </c>
      <c r="C29">
        <v>1700</v>
      </c>
    </row>
  </sheetData>
  <mergeCells count="2">
    <mergeCell ref="B2:C2"/>
    <mergeCell ref="B18:D18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LEER</vt:lpstr>
      <vt:lpstr>Ejercicio 1.</vt:lpstr>
      <vt:lpstr>Ejercicio 2.</vt:lpstr>
      <vt:lpstr>Ejercicio 3.</vt:lpstr>
      <vt:lpstr>Ejercicio 4.</vt:lpstr>
      <vt:lpstr>Ejercicio 5.</vt:lpstr>
      <vt:lpstr>Ejercicio 6.</vt:lpstr>
      <vt:lpstr>'Ejercicio 1.'!_Toc167610950</vt:lpstr>
      <vt:lpstr>tabla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D&amp;G</dc:creator>
  <cp:lastModifiedBy>Adrian Stancanelli</cp:lastModifiedBy>
  <cp:revision>0</cp:revision>
  <dcterms:created xsi:type="dcterms:W3CDTF">2009-03-02T12:14:18Z</dcterms:created>
  <dcterms:modified xsi:type="dcterms:W3CDTF">2017-08-31T16:05:14Z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